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hisWorkbook" defaultThemeVersion="166925"/>
  <mc:AlternateContent xmlns:mc="http://schemas.openxmlformats.org/markup-compatibility/2006">
    <mc:Choice Requires="x15">
      <x15ac:absPath xmlns:x15ac="http://schemas.microsoft.com/office/spreadsheetml/2010/11/ac" url="/Users/akantrov/Desktop/"/>
    </mc:Choice>
  </mc:AlternateContent>
  <xr:revisionPtr revIDLastSave="0" documentId="8_{AC6DCB64-F9A1-8B47-AB3E-200EC8CE7423}" xr6:coauthVersionLast="47" xr6:coauthVersionMax="47" xr10:uidLastSave="{00000000-0000-0000-0000-000000000000}"/>
  <workbookProtection workbookAlgorithmName="SHA-512" workbookHashValue="juL9Kyx2PDXZsYk12L0Nj0qYYOeLhsaSujjIn9RUFmAb5Pd3KoLXWRoS4GCJMGS9FVeXB+6Kk9CpiA6VvtSWiw==" workbookSaltValue="wUrTFtRPLDmCqMPlIOH5Xg==" workbookSpinCount="100000" lockStructure="1"/>
  <bookViews>
    <workbookView xWindow="0" yWindow="660" windowWidth="29040" windowHeight="18860" activeTab="1" xr2:uid="{00000000-000D-0000-FFFF-FFFF00000000}"/>
  </bookViews>
  <sheets>
    <sheet name="Instructions" sheetId="3" r:id="rId1"/>
    <sheet name="Tax Estimator" sheetId="1" r:id="rId2"/>
    <sheet name="Option" sheetId="7" state="hidden" r:id="rId3"/>
    <sheet name="Pull Down" sheetId="2" state="hidden" r:id="rId4"/>
    <sheet name="Tax Calc" sheetId="13" state="hidden" r:id="rId5"/>
    <sheet name="SE" sheetId="10" state="hidden" r:id="rId6"/>
    <sheet name="8959" sheetId="14" state="hidden" r:id="rId7"/>
    <sheet name="SEP" sheetId="9" state="hidden" r:id="rId8"/>
    <sheet name="SE HI" sheetId="11" state="hidden" r:id="rId9"/>
    <sheet name="8995A" sheetId="12" state="hidden" r:id="rId10"/>
  </sheets>
  <definedNames>
    <definedName name="_xlnm.Print_Area" localSheetId="1">'Tax Estimator'!$A$2:$F$60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3" i="1" l="1"/>
  <c r="K38" i="1" s="1"/>
  <c r="J33" i="1"/>
  <c r="J15" i="1"/>
  <c r="K37" i="1"/>
  <c r="E16" i="1"/>
  <c r="K32" i="1"/>
  <c r="J32" i="1"/>
  <c r="C16" i="1"/>
  <c r="D24" i="1"/>
  <c r="C25" i="1"/>
  <c r="C14" i="1"/>
  <c r="E18" i="1"/>
  <c r="E39" i="1" l="1"/>
  <c r="E40" i="1"/>
  <c r="E38" i="1"/>
  <c r="F37" i="1"/>
  <c r="F32" i="1"/>
  <c r="E27" i="1"/>
  <c r="E23" i="1"/>
  <c r="F24" i="1"/>
  <c r="E22" i="1"/>
  <c r="F21" i="1"/>
  <c r="E15" i="1"/>
  <c r="E17" i="1"/>
  <c r="E11" i="1"/>
  <c r="E10" i="1"/>
  <c r="E13" i="1"/>
  <c r="F13" i="1" s="1"/>
  <c r="E12" i="1"/>
  <c r="F12" i="1" s="1"/>
  <c r="D12" i="1"/>
  <c r="B13" i="1"/>
  <c r="D13" i="1" s="1"/>
  <c r="I12" i="2"/>
  <c r="I1" i="2"/>
  <c r="I6" i="7"/>
  <c r="I7" i="7"/>
  <c r="I8" i="7"/>
  <c r="M8" i="7" s="1"/>
  <c r="I9" i="7"/>
  <c r="M9" i="7" s="1"/>
  <c r="I10" i="7"/>
  <c r="M10" i="7" s="1"/>
  <c r="I11" i="7"/>
  <c r="M11" i="7" s="1"/>
  <c r="N6" i="7"/>
  <c r="N5" i="7"/>
  <c r="G11" i="7"/>
  <c r="G10" i="7"/>
  <c r="G9" i="7"/>
  <c r="G8" i="7"/>
  <c r="G7" i="7"/>
  <c r="G6" i="7"/>
  <c r="M5" i="7"/>
  <c r="K6" i="7"/>
  <c r="K7" i="7"/>
  <c r="N7" i="7"/>
  <c r="K8" i="7"/>
  <c r="N8" i="7"/>
  <c r="K9" i="7"/>
  <c r="N9" i="7"/>
  <c r="K10" i="7"/>
  <c r="N10" i="7"/>
  <c r="K11" i="7"/>
  <c r="M6" i="7" l="1"/>
  <c r="M7" i="7"/>
  <c r="O16" i="2" l="1"/>
  <c r="O15" i="2"/>
  <c r="M16" i="2"/>
  <c r="M15" i="2"/>
  <c r="K16" i="2"/>
  <c r="K15" i="2"/>
  <c r="Q5" i="2"/>
  <c r="Q6" i="2"/>
  <c r="Q7" i="2"/>
  <c r="Q8" i="2"/>
  <c r="Q9" i="2"/>
  <c r="Q4" i="2"/>
  <c r="O5" i="2"/>
  <c r="O6" i="2"/>
  <c r="O7" i="2"/>
  <c r="O8" i="2"/>
  <c r="O9" i="2"/>
  <c r="O4" i="2"/>
  <c r="M5" i="2"/>
  <c r="M6" i="2"/>
  <c r="M7" i="2"/>
  <c r="M8" i="2"/>
  <c r="M9" i="2"/>
  <c r="K5" i="2"/>
  <c r="K6" i="2"/>
  <c r="K7" i="2"/>
  <c r="K8" i="2"/>
  <c r="K9" i="2"/>
  <c r="M4" i="2"/>
  <c r="K4" i="2"/>
  <c r="B24" i="2"/>
  <c r="B23" i="2"/>
  <c r="B12" i="2"/>
  <c r="B8" i="2"/>
  <c r="B3" i="2"/>
  <c r="B4" i="2"/>
  <c r="B2" i="2"/>
  <c r="K18" i="7"/>
  <c r="K17" i="7"/>
  <c r="I18" i="7"/>
  <c r="I17" i="7"/>
  <c r="G17" i="7"/>
  <c r="G18" i="7"/>
  <c r="F28" i="1" l="1"/>
  <c r="D28" i="1"/>
  <c r="F25" i="1"/>
  <c r="D25" i="1"/>
  <c r="D59" i="1"/>
  <c r="J78" i="12"/>
  <c r="D78" i="12"/>
  <c r="D19" i="1" l="1"/>
  <c r="D23" i="1"/>
  <c r="J49" i="12" l="1"/>
  <c r="I45" i="12"/>
  <c r="I41" i="12"/>
  <c r="I42" i="12" s="1"/>
  <c r="I33" i="12"/>
  <c r="I60" i="12" s="1"/>
  <c r="C33" i="12"/>
  <c r="C60" i="12" s="1"/>
  <c r="I31" i="12"/>
  <c r="C31" i="12"/>
  <c r="C58" i="12" s="1"/>
  <c r="L16" i="12"/>
  <c r="L17" i="12" s="1"/>
  <c r="J9" i="12"/>
  <c r="J16" i="12" s="1"/>
  <c r="J17" i="12" s="1"/>
  <c r="J8" i="12"/>
  <c r="J13" i="12" s="1"/>
  <c r="L4" i="12"/>
  <c r="L5" i="12" s="1"/>
  <c r="K4" i="12"/>
  <c r="K5" i="12" s="1"/>
  <c r="L67" i="12"/>
  <c r="K67" i="12"/>
  <c r="J67" i="12"/>
  <c r="L56" i="12"/>
  <c r="K56" i="12"/>
  <c r="J56" i="12"/>
  <c r="L55" i="12"/>
  <c r="K55" i="12"/>
  <c r="J55" i="12"/>
  <c r="L54" i="12"/>
  <c r="K54" i="12"/>
  <c r="J54" i="12"/>
  <c r="L53" i="12"/>
  <c r="K53" i="12"/>
  <c r="J53" i="12"/>
  <c r="I51" i="12"/>
  <c r="K16" i="12"/>
  <c r="K17" i="12" s="1"/>
  <c r="L13" i="12"/>
  <c r="L15" i="12" s="1"/>
  <c r="K13" i="12"/>
  <c r="K14" i="12" s="1"/>
  <c r="F36" i="1"/>
  <c r="D36" i="1"/>
  <c r="G14" i="9"/>
  <c r="G13" i="9"/>
  <c r="G11" i="9"/>
  <c r="D11" i="9"/>
  <c r="F23" i="1"/>
  <c r="F11" i="1"/>
  <c r="H6" i="10"/>
  <c r="G6" i="10"/>
  <c r="G2" i="10"/>
  <c r="D2" i="10"/>
  <c r="I2" i="14"/>
  <c r="D2" i="14"/>
  <c r="H15" i="10"/>
  <c r="I3" i="14"/>
  <c r="I10" i="14" s="1"/>
  <c r="I13" i="14" s="1"/>
  <c r="D4" i="14"/>
  <c r="F10" i="14" s="1"/>
  <c r="F13" i="14" s="1"/>
  <c r="F19" i="14" s="1"/>
  <c r="D3" i="14"/>
  <c r="D10" i="14" s="1"/>
  <c r="D13" i="14" s="1"/>
  <c r="D19" i="14" s="1"/>
  <c r="H4" i="13"/>
  <c r="J18" i="13" s="1"/>
  <c r="A4" i="13"/>
  <c r="C9" i="13" s="1"/>
  <c r="A20" i="13"/>
  <c r="H20" i="13" s="1"/>
  <c r="A19" i="13"/>
  <c r="H19" i="13" s="1"/>
  <c r="A18" i="13"/>
  <c r="H18" i="13" s="1"/>
  <c r="A13" i="13"/>
  <c r="H13" i="13" s="1"/>
  <c r="A12" i="13"/>
  <c r="H12" i="13" s="1"/>
  <c r="A11" i="13"/>
  <c r="H11" i="13" s="1"/>
  <c r="A10" i="13"/>
  <c r="H10" i="13" s="1"/>
  <c r="A9" i="13"/>
  <c r="H9" i="13" s="1"/>
  <c r="A8" i="13"/>
  <c r="H8" i="13" s="1"/>
  <c r="A7" i="13"/>
  <c r="H7" i="13" s="1"/>
  <c r="A20" i="2"/>
  <c r="A19" i="2"/>
  <c r="A18" i="2"/>
  <c r="A17" i="2"/>
  <c r="A26" i="2"/>
  <c r="A25" i="2"/>
  <c r="A24" i="2"/>
  <c r="A23" i="2"/>
  <c r="N17" i="2"/>
  <c r="N16" i="2"/>
  <c r="L17" i="2"/>
  <c r="L16" i="2"/>
  <c r="J17" i="2"/>
  <c r="J16" i="2"/>
  <c r="N10" i="2"/>
  <c r="N9" i="2"/>
  <c r="N8" i="2"/>
  <c r="N7" i="2"/>
  <c r="N6" i="2"/>
  <c r="N5" i="2"/>
  <c r="J10" i="2"/>
  <c r="J9" i="2"/>
  <c r="J8" i="2"/>
  <c r="J7" i="2"/>
  <c r="J6" i="2"/>
  <c r="J5" i="2"/>
  <c r="L10" i="2"/>
  <c r="L9" i="2"/>
  <c r="L8" i="2"/>
  <c r="L7" i="2"/>
  <c r="L6" i="2"/>
  <c r="L5" i="2"/>
  <c r="B31" i="2"/>
  <c r="D9" i="9" s="1"/>
  <c r="D49" i="12"/>
  <c r="C45" i="12"/>
  <c r="B26" i="2"/>
  <c r="C26" i="2"/>
  <c r="C25" i="2"/>
  <c r="B25" i="2"/>
  <c r="F16" i="12"/>
  <c r="F17" i="12" s="1"/>
  <c r="D9" i="12"/>
  <c r="D16" i="12" s="1"/>
  <c r="D17" i="12" s="1"/>
  <c r="D8" i="12"/>
  <c r="D13" i="12" s="1"/>
  <c r="F4" i="12"/>
  <c r="F5" i="12" s="1"/>
  <c r="E4" i="12"/>
  <c r="E5" i="12" s="1"/>
  <c r="F67" i="12"/>
  <c r="E67" i="12"/>
  <c r="D67" i="12"/>
  <c r="F56" i="12"/>
  <c r="E56" i="12"/>
  <c r="D56" i="12"/>
  <c r="F55" i="12"/>
  <c r="E55" i="12"/>
  <c r="D55" i="12"/>
  <c r="F54" i="12"/>
  <c r="E54" i="12"/>
  <c r="D54" i="12"/>
  <c r="F53" i="12"/>
  <c r="E53" i="12"/>
  <c r="D53" i="12"/>
  <c r="C51" i="12"/>
  <c r="C41" i="12"/>
  <c r="C42" i="12" s="1"/>
  <c r="E16" i="12"/>
  <c r="E17" i="12" s="1"/>
  <c r="F13" i="12"/>
  <c r="E13" i="12"/>
  <c r="E14" i="12" s="1"/>
  <c r="I19" i="14" l="1"/>
  <c r="G15" i="9"/>
  <c r="L18" i="12"/>
  <c r="I58" i="12"/>
  <c r="L14" i="12"/>
  <c r="J81" i="12"/>
  <c r="J82" i="12" s="1"/>
  <c r="J14" i="12"/>
  <c r="J15" i="12"/>
  <c r="J18" i="12" s="1"/>
  <c r="L81" i="12"/>
  <c r="L82" i="12" s="1"/>
  <c r="K15" i="12"/>
  <c r="K18" i="12" s="1"/>
  <c r="K19" i="12" s="1"/>
  <c r="K28" i="12" s="1"/>
  <c r="K81" i="12"/>
  <c r="K82" i="12" s="1"/>
  <c r="I14" i="14"/>
  <c r="D14" i="14"/>
  <c r="D24" i="14" s="1"/>
  <c r="E25" i="14" s="1"/>
  <c r="E26" i="14" s="1"/>
  <c r="I4" i="14"/>
  <c r="K10" i="14" s="1"/>
  <c r="K13" i="14" s="1"/>
  <c r="J10" i="13"/>
  <c r="I9" i="13"/>
  <c r="G15" i="10"/>
  <c r="B9" i="13"/>
  <c r="I13" i="13"/>
  <c r="B13" i="13"/>
  <c r="I7" i="13"/>
  <c r="J19" i="13"/>
  <c r="C10" i="13"/>
  <c r="B20" i="13"/>
  <c r="J7" i="13"/>
  <c r="J11" i="13"/>
  <c r="I10" i="13"/>
  <c r="B18" i="13"/>
  <c r="I19" i="13"/>
  <c r="C18" i="13"/>
  <c r="B10" i="13"/>
  <c r="C7" i="13"/>
  <c r="C11" i="13"/>
  <c r="J8" i="13"/>
  <c r="J12" i="13"/>
  <c r="I11" i="13"/>
  <c r="I18" i="13"/>
  <c r="I20" i="13"/>
  <c r="C19" i="13"/>
  <c r="B11" i="13"/>
  <c r="C8" i="13"/>
  <c r="C12" i="13"/>
  <c r="B7" i="13"/>
  <c r="J9" i="13"/>
  <c r="I8" i="13"/>
  <c r="I12" i="13"/>
  <c r="B19" i="13"/>
  <c r="B8" i="13"/>
  <c r="B12" i="13"/>
  <c r="D15" i="12"/>
  <c r="D18" i="12" s="1"/>
  <c r="D14" i="12"/>
  <c r="F81" i="12"/>
  <c r="F82" i="12" s="1"/>
  <c r="F15" i="12"/>
  <c r="F18" i="12" s="1"/>
  <c r="F14" i="12"/>
  <c r="E15" i="12"/>
  <c r="E18" i="12" s="1"/>
  <c r="E19" i="12" s="1"/>
  <c r="E28" i="12" s="1"/>
  <c r="E81" i="12"/>
  <c r="E82" i="12" s="1"/>
  <c r="K14" i="14" l="1"/>
  <c r="J15" i="14"/>
  <c r="J16" i="14" s="1"/>
  <c r="K19" i="14"/>
  <c r="L15" i="14"/>
  <c r="L16" i="14" s="1"/>
  <c r="E15" i="14"/>
  <c r="E16" i="14" s="1"/>
  <c r="F14" i="14"/>
  <c r="G15" i="14" s="1"/>
  <c r="G16" i="14" s="1"/>
  <c r="D18" i="14"/>
  <c r="D20" i="14" s="1"/>
  <c r="L19" i="12"/>
  <c r="L28" i="12" s="1"/>
  <c r="J19" i="12"/>
  <c r="J28" i="12" s="1"/>
  <c r="I18" i="14"/>
  <c r="I20" i="14" s="1"/>
  <c r="I24" i="14"/>
  <c r="J25" i="14" s="1"/>
  <c r="J26" i="14" s="1"/>
  <c r="K24" i="14"/>
  <c r="L25" i="14" s="1"/>
  <c r="L26" i="14" s="1"/>
  <c r="K18" i="14"/>
  <c r="K20" i="14" s="1"/>
  <c r="D81" i="12"/>
  <c r="D82" i="12" s="1"/>
  <c r="F19" i="12"/>
  <c r="F28" i="12" s="1"/>
  <c r="D19" i="12"/>
  <c r="D28" i="12" s="1"/>
  <c r="F24" i="14" l="1"/>
  <c r="G25" i="14" s="1"/>
  <c r="G26" i="14" s="1"/>
  <c r="F18" i="14"/>
  <c r="F20" i="14" s="1"/>
  <c r="H18" i="10"/>
  <c r="G18" i="10"/>
  <c r="H14" i="10"/>
  <c r="G14" i="10"/>
  <c r="H7" i="10"/>
  <c r="H8" i="10" s="1"/>
  <c r="H10" i="10" s="1"/>
  <c r="H13" i="10" s="1"/>
  <c r="E15" i="10"/>
  <c r="E18" i="10" s="1"/>
  <c r="E14" i="10"/>
  <c r="E6" i="10"/>
  <c r="E7" i="10" s="1"/>
  <c r="E8" i="10" s="1"/>
  <c r="E10" i="10" s="1"/>
  <c r="E13" i="10" s="1"/>
  <c r="D6" i="14" s="1"/>
  <c r="D15" i="10"/>
  <c r="D18" i="10" s="1"/>
  <c r="D14" i="10"/>
  <c r="D6" i="10"/>
  <c r="N22" i="9"/>
  <c r="N14" i="9"/>
  <c r="N13" i="9"/>
  <c r="N11" i="9"/>
  <c r="M14" i="9"/>
  <c r="M13" i="9"/>
  <c r="M11" i="9"/>
  <c r="L9" i="9"/>
  <c r="L7" i="9"/>
  <c r="K9" i="9"/>
  <c r="K7" i="9"/>
  <c r="J13" i="9"/>
  <c r="J11" i="9"/>
  <c r="D11" i="1"/>
  <c r="D26" i="1" s="1"/>
  <c r="D3" i="11"/>
  <c r="G3" i="11" s="1"/>
  <c r="H22" i="9"/>
  <c r="H14" i="9"/>
  <c r="H13" i="9"/>
  <c r="H11" i="9"/>
  <c r="F9" i="9"/>
  <c r="E9" i="9"/>
  <c r="F7" i="9"/>
  <c r="E7" i="9"/>
  <c r="D13" i="9"/>
  <c r="I6" i="14" l="1"/>
  <c r="K17" i="14" s="1"/>
  <c r="L21" i="14" s="1"/>
  <c r="L22" i="14" s="1"/>
  <c r="L27" i="14" s="1"/>
  <c r="F17" i="14"/>
  <c r="G21" i="14" s="1"/>
  <c r="G22" i="14" s="1"/>
  <c r="G27" i="14" s="1"/>
  <c r="M15" i="9"/>
  <c r="E19" i="10"/>
  <c r="E20" i="10" s="1"/>
  <c r="D19" i="10"/>
  <c r="E21" i="10"/>
  <c r="G19" i="10"/>
  <c r="H19" i="10"/>
  <c r="H20" i="10" s="1"/>
  <c r="H21" i="10"/>
  <c r="N15" i="9"/>
  <c r="H15" i="9"/>
  <c r="E23" i="10" l="1"/>
  <c r="H22" i="10"/>
  <c r="H23" i="10"/>
  <c r="D45" i="1"/>
  <c r="B28" i="7"/>
  <c r="B27" i="7"/>
  <c r="B26" i="7"/>
  <c r="B25" i="7"/>
  <c r="M18" i="7"/>
  <c r="N17" i="7"/>
  <c r="Q16" i="2" s="1"/>
  <c r="M17" i="7"/>
  <c r="N16" i="7"/>
  <c r="Q15" i="2" s="1"/>
  <c r="M16" i="7"/>
  <c r="C5" i="7"/>
  <c r="B5" i="2" s="1"/>
  <c r="D4" i="12" l="1"/>
  <c r="D5" i="12"/>
  <c r="G5" i="12" s="1"/>
  <c r="D4" i="10"/>
  <c r="D7" i="10" s="1"/>
  <c r="E2" i="9" s="1"/>
  <c r="N9" i="9"/>
  <c r="J9" i="9"/>
  <c r="M9" i="9"/>
  <c r="H9" i="9"/>
  <c r="G9" i="9"/>
  <c r="F19" i="1"/>
  <c r="F26" i="1" s="1"/>
  <c r="J5" i="12" l="1"/>
  <c r="M5" i="12" s="1"/>
  <c r="J4" i="12"/>
  <c r="G4" i="10"/>
  <c r="G7" i="10" s="1"/>
  <c r="F45" i="1"/>
  <c r="D8" i="10"/>
  <c r="D10" i="10" s="1"/>
  <c r="D13" i="10" s="1"/>
  <c r="D6" i="9"/>
  <c r="P17" i="2"/>
  <c r="P16" i="2"/>
  <c r="P15" i="2"/>
  <c r="P4" i="2"/>
  <c r="P6" i="2"/>
  <c r="P7" i="2"/>
  <c r="P8" i="2"/>
  <c r="P9" i="2"/>
  <c r="P10" i="2"/>
  <c r="P5" i="2"/>
  <c r="G8" i="10" l="1"/>
  <c r="G10" i="10" s="1"/>
  <c r="G13" i="10" s="1"/>
  <c r="G20" i="10" s="1"/>
  <c r="E53" i="1" s="1"/>
  <c r="K2" i="9"/>
  <c r="J6" i="9" s="1"/>
  <c r="N6" i="9" s="1"/>
  <c r="D5" i="14"/>
  <c r="D17" i="14" s="1"/>
  <c r="E21" i="14" s="1"/>
  <c r="E22" i="14" s="1"/>
  <c r="E27" i="14" s="1"/>
  <c r="D57" i="1" s="1"/>
  <c r="J28" i="1" s="1"/>
  <c r="D20" i="10"/>
  <c r="C53" i="1" s="1"/>
  <c r="F6" i="9"/>
  <c r="H6" i="9"/>
  <c r="E6" i="9"/>
  <c r="G6" i="9"/>
  <c r="D21" i="10"/>
  <c r="C54" i="1" s="1"/>
  <c r="G21" i="10" l="1"/>
  <c r="E54" i="1" s="1"/>
  <c r="F30" i="1" s="1"/>
  <c r="I5" i="14"/>
  <c r="I17" i="14" s="1"/>
  <c r="J21" i="14" s="1"/>
  <c r="J22" i="14" s="1"/>
  <c r="J27" i="14" s="1"/>
  <c r="F57" i="1" s="1"/>
  <c r="K6" i="9"/>
  <c r="K10" i="9" s="1"/>
  <c r="M6" i="9"/>
  <c r="L6" i="9"/>
  <c r="L10" i="9" s="1"/>
  <c r="F10" i="9"/>
  <c r="F8" i="9"/>
  <c r="D22" i="10"/>
  <c r="D23" i="10"/>
  <c r="D7" i="9" s="1"/>
  <c r="G23" i="10" l="1"/>
  <c r="J7" i="9" s="1"/>
  <c r="N7" i="9" s="1"/>
  <c r="N8" i="9" s="1"/>
  <c r="G22" i="10"/>
  <c r="F55" i="1"/>
  <c r="K28" i="1" s="1"/>
  <c r="L8" i="9"/>
  <c r="L11" i="9" s="1"/>
  <c r="L26" i="9" s="1"/>
  <c r="K8" i="9"/>
  <c r="K11" i="9" s="1"/>
  <c r="K26" i="9" s="1"/>
  <c r="F11" i="9"/>
  <c r="F26" i="9" s="1"/>
  <c r="M7" i="9" l="1"/>
  <c r="M8" i="9" s="1"/>
  <c r="M16" i="9" s="1"/>
  <c r="M17" i="9" s="1"/>
  <c r="J8" i="9"/>
  <c r="J10" i="9" s="1"/>
  <c r="J12" i="9" s="1"/>
  <c r="J26" i="9" s="1"/>
  <c r="N16" i="9"/>
  <c r="N17" i="9" s="1"/>
  <c r="N10" i="9"/>
  <c r="N12" i="9" s="1"/>
  <c r="E10" i="9"/>
  <c r="E8" i="9"/>
  <c r="M10" i="9" l="1"/>
  <c r="M12" i="9" s="1"/>
  <c r="M18" i="9" s="1"/>
  <c r="M19" i="9" s="1"/>
  <c r="M20" i="9" s="1"/>
  <c r="M21" i="9" s="1"/>
  <c r="M23" i="9" s="1"/>
  <c r="N18" i="9"/>
  <c r="N19" i="9" s="1"/>
  <c r="N20" i="9" s="1"/>
  <c r="N21" i="9" s="1"/>
  <c r="N23" i="9" s="1"/>
  <c r="N24" i="9" s="1"/>
  <c r="N26" i="9" s="1"/>
  <c r="E11" i="9"/>
  <c r="E26" i="9" s="1"/>
  <c r="M24" i="9" l="1"/>
  <c r="M26" i="9" s="1"/>
  <c r="F31" i="1" s="1"/>
  <c r="E22" i="10"/>
  <c r="G4" i="11" l="1"/>
  <c r="G5" i="11" s="1"/>
  <c r="F34" i="1" s="1"/>
  <c r="J6" i="12" s="1"/>
  <c r="J7" i="12" s="1"/>
  <c r="J68" i="12" s="1"/>
  <c r="D30" i="1"/>
  <c r="D55" i="1"/>
  <c r="K6" i="12" l="1"/>
  <c r="K7" i="12" s="1"/>
  <c r="K68" i="12" s="1"/>
  <c r="L6" i="12"/>
  <c r="L7" i="12" s="1"/>
  <c r="L68" i="12" s="1"/>
  <c r="I72" i="12" l="1"/>
  <c r="F29" i="1"/>
  <c r="F47" i="1"/>
  <c r="I73" i="12"/>
  <c r="G7" i="9"/>
  <c r="G8" i="9" s="1"/>
  <c r="H7" i="9"/>
  <c r="H8" i="9" s="1"/>
  <c r="D8" i="9"/>
  <c r="I74" i="12" l="1"/>
  <c r="I75" i="12" s="1"/>
  <c r="K26" i="7"/>
  <c r="F23" i="7"/>
  <c r="F21" i="7"/>
  <c r="I26" i="7"/>
  <c r="I27" i="7" s="1"/>
  <c r="H26" i="7"/>
  <c r="J26" i="7"/>
  <c r="J27" i="7" s="1"/>
  <c r="D10" i="9"/>
  <c r="D12" i="9" s="1"/>
  <c r="D26" i="9" s="1"/>
  <c r="G16" i="9"/>
  <c r="G17" i="9" s="1"/>
  <c r="H10" i="9"/>
  <c r="H12" i="9" s="1"/>
  <c r="H16" i="9"/>
  <c r="H17" i="9" s="1"/>
  <c r="G10" i="9"/>
  <c r="G12" i="9" s="1"/>
  <c r="K69" i="12" l="1"/>
  <c r="L69" i="12"/>
  <c r="J69" i="12"/>
  <c r="I22" i="7"/>
  <c r="J21" i="7"/>
  <c r="N22" i="7"/>
  <c r="H22" i="7"/>
  <c r="K21" i="7"/>
  <c r="I21" i="7"/>
  <c r="K22" i="7" s="1"/>
  <c r="K23" i="7"/>
  <c r="J23" i="7"/>
  <c r="H23" i="7"/>
  <c r="I23" i="7"/>
  <c r="N21" i="7"/>
  <c r="H21" i="7"/>
  <c r="J22" i="7" s="1"/>
  <c r="N23" i="7"/>
  <c r="I30" i="7"/>
  <c r="K30" i="7" s="1"/>
  <c r="I28" i="7"/>
  <c r="K28" i="7" s="1"/>
  <c r="H33" i="7"/>
  <c r="I32" i="7"/>
  <c r="K32" i="7" s="1"/>
  <c r="I29" i="7"/>
  <c r="K29" i="7" s="1"/>
  <c r="J28" i="7"/>
  <c r="H28" i="7"/>
  <c r="H27" i="7"/>
  <c r="H32" i="7"/>
  <c r="J33" i="7"/>
  <c r="H30" i="7"/>
  <c r="H29" i="7"/>
  <c r="J30" i="7"/>
  <c r="H31" i="7"/>
  <c r="J32" i="7"/>
  <c r="I31" i="7"/>
  <c r="K31" i="7" s="1"/>
  <c r="I33" i="7"/>
  <c r="K33" i="7" s="1"/>
  <c r="J31" i="7"/>
  <c r="J29" i="7"/>
  <c r="K27" i="7"/>
  <c r="G18" i="9"/>
  <c r="G19" i="9" s="1"/>
  <c r="G20" i="9" s="1"/>
  <c r="F35" i="1"/>
  <c r="K23" i="1" s="1"/>
  <c r="H18" i="9"/>
  <c r="H19" i="9" s="1"/>
  <c r="H20" i="9" s="1"/>
  <c r="H21" i="9" s="1"/>
  <c r="H23" i="9" s="1"/>
  <c r="H24" i="9" s="1"/>
  <c r="H26" i="9" s="1"/>
  <c r="I30" i="12" l="1"/>
  <c r="I44" i="12" s="1"/>
  <c r="I46" i="12" s="1"/>
  <c r="I47" i="12" s="1"/>
  <c r="I35" i="7"/>
  <c r="K35" i="7"/>
  <c r="J35" i="7"/>
  <c r="H35" i="7"/>
  <c r="G21" i="9"/>
  <c r="G23" i="9" s="1"/>
  <c r="G24" i="9" s="1"/>
  <c r="G26" i="9" s="1"/>
  <c r="D31" i="1" s="1"/>
  <c r="D4" i="11" s="1"/>
  <c r="D5" i="11" s="1"/>
  <c r="D34" i="1" s="1"/>
  <c r="I57" i="12" l="1"/>
  <c r="I59" i="12" s="1"/>
  <c r="I32" i="12"/>
  <c r="I34" i="12" s="1"/>
  <c r="I61" i="12" s="1"/>
  <c r="I62" i="12" s="1"/>
  <c r="K63" i="12" s="1"/>
  <c r="D29" i="1"/>
  <c r="D35" i="1" s="1"/>
  <c r="J23" i="1" s="1"/>
  <c r="D47" i="1"/>
  <c r="E6" i="12"/>
  <c r="E7" i="12" s="1"/>
  <c r="E68" i="12" s="1"/>
  <c r="F6" i="12"/>
  <c r="F7" i="12" s="1"/>
  <c r="F68" i="12" s="1"/>
  <c r="D6" i="12"/>
  <c r="D7" i="12" s="1"/>
  <c r="D68" i="12" s="1"/>
  <c r="J63" i="12" l="1"/>
  <c r="L64" i="12"/>
  <c r="J65" i="12"/>
  <c r="J64" i="12"/>
  <c r="L63" i="12"/>
  <c r="K64" i="12"/>
  <c r="K65" i="12"/>
  <c r="L65" i="12"/>
  <c r="C30" i="12"/>
  <c r="C57" i="12" s="1"/>
  <c r="C59" i="12" s="1"/>
  <c r="C73" i="12"/>
  <c r="C72" i="12"/>
  <c r="C25" i="7"/>
  <c r="C27" i="7"/>
  <c r="C26" i="7"/>
  <c r="C28" i="7" s="1"/>
  <c r="L70" i="12"/>
  <c r="L11" i="12" s="1"/>
  <c r="K70" i="12"/>
  <c r="K11" i="12" s="1"/>
  <c r="J70" i="12"/>
  <c r="J11" i="12" s="1"/>
  <c r="C44" i="12" l="1"/>
  <c r="C46" i="12" s="1"/>
  <c r="C47" i="12" s="1"/>
  <c r="C32" i="12"/>
  <c r="C34" i="12" s="1"/>
  <c r="C61" i="12" s="1"/>
  <c r="C62" i="12" s="1"/>
  <c r="F63" i="12" s="1"/>
  <c r="C74" i="12"/>
  <c r="C75" i="12" s="1"/>
  <c r="J12" i="12"/>
  <c r="J79" i="12"/>
  <c r="J80" i="12" s="1"/>
  <c r="J83" i="12" s="1"/>
  <c r="J23" i="12" s="1"/>
  <c r="K79" i="12"/>
  <c r="K80" i="12" s="1"/>
  <c r="K83" i="12" s="1"/>
  <c r="K23" i="12" s="1"/>
  <c r="K12" i="12"/>
  <c r="L79" i="12"/>
  <c r="L80" i="12" s="1"/>
  <c r="L83" i="12" s="1"/>
  <c r="L23" i="12" s="1"/>
  <c r="L12" i="12"/>
  <c r="E64" i="12" l="1"/>
  <c r="E63" i="12"/>
  <c r="D65" i="12"/>
  <c r="F64" i="12"/>
  <c r="D63" i="12"/>
  <c r="F65" i="12"/>
  <c r="D64" i="12"/>
  <c r="E65" i="12"/>
  <c r="F69" i="12"/>
  <c r="F70" i="12" s="1"/>
  <c r="F11" i="12" s="1"/>
  <c r="F12" i="12" s="1"/>
  <c r="F27" i="12" s="1"/>
  <c r="F29" i="12" s="1"/>
  <c r="F35" i="12" s="1"/>
  <c r="F36" i="12" s="1"/>
  <c r="F21" i="12" s="1"/>
  <c r="E69" i="12"/>
  <c r="E70" i="12" s="1"/>
  <c r="E11" i="12" s="1"/>
  <c r="E79" i="12" s="1"/>
  <c r="E80" i="12" s="1"/>
  <c r="E83" i="12" s="1"/>
  <c r="E23" i="12" s="1"/>
  <c r="D69" i="12"/>
  <c r="D70" i="12" s="1"/>
  <c r="D11" i="12" s="1"/>
  <c r="D12" i="12" s="1"/>
  <c r="D20" i="12" s="1"/>
  <c r="L20" i="12"/>
  <c r="L27" i="12"/>
  <c r="L29" i="12" s="1"/>
  <c r="J20" i="12"/>
  <c r="J27" i="12"/>
  <c r="J29" i="12" s="1"/>
  <c r="K20" i="12"/>
  <c r="K27" i="12"/>
  <c r="K29" i="12" s="1"/>
  <c r="D79" i="12" l="1"/>
  <c r="D80" i="12" s="1"/>
  <c r="D83" i="12" s="1"/>
  <c r="D23" i="12" s="1"/>
  <c r="D27" i="12"/>
  <c r="D29" i="12" s="1"/>
  <c r="D35" i="12" s="1"/>
  <c r="D36" i="12" s="1"/>
  <c r="D21" i="12" s="1"/>
  <c r="D22" i="12" s="1"/>
  <c r="F79" i="12"/>
  <c r="F80" i="12" s="1"/>
  <c r="F83" i="12" s="1"/>
  <c r="F23" i="12" s="1"/>
  <c r="E12" i="12"/>
  <c r="E20" i="12" s="1"/>
  <c r="F20" i="12"/>
  <c r="F22" i="12" s="1"/>
  <c r="L35" i="12"/>
  <c r="L36" i="12" s="1"/>
  <c r="L21" i="12" s="1"/>
  <c r="L22" i="12" s="1"/>
  <c r="L24" i="12" s="1"/>
  <c r="K35" i="12"/>
  <c r="K36" i="12" s="1"/>
  <c r="K21" i="12" s="1"/>
  <c r="K22" i="12" s="1"/>
  <c r="K24" i="12" s="1"/>
  <c r="J35" i="12"/>
  <c r="J36" i="12" s="1"/>
  <c r="J21" i="12" s="1"/>
  <c r="J22" i="12" s="1"/>
  <c r="J24" i="12" s="1"/>
  <c r="F24" i="12" l="1"/>
  <c r="D24" i="12"/>
  <c r="E27" i="12"/>
  <c r="E29" i="12" s="1"/>
  <c r="E35" i="12" s="1"/>
  <c r="E36" i="12" s="1"/>
  <c r="E21" i="12" s="1"/>
  <c r="E22" i="12" s="1"/>
  <c r="E24" i="12" s="1"/>
  <c r="I25" i="12"/>
  <c r="I38" i="12" s="1"/>
  <c r="I43" i="12" s="1"/>
  <c r="I48" i="12" s="1"/>
  <c r="I49" i="12" s="1"/>
  <c r="C25" i="12" l="1"/>
  <c r="C38" i="12" s="1"/>
  <c r="C43" i="12" s="1"/>
  <c r="C48" i="12" s="1"/>
  <c r="C49" i="12" s="1"/>
  <c r="I50" i="12"/>
  <c r="F41" i="1" s="1"/>
  <c r="C50" i="12" l="1"/>
  <c r="D41" i="1" s="1"/>
  <c r="D42" i="1" s="1"/>
  <c r="F42" i="1"/>
  <c r="J3" i="13" l="1"/>
  <c r="K24" i="1"/>
  <c r="C3" i="13"/>
  <c r="J24" i="1"/>
  <c r="J2" i="13"/>
  <c r="C2" i="13"/>
  <c r="L9" i="13" l="1"/>
  <c r="M9" i="13" s="1"/>
  <c r="L7" i="13"/>
  <c r="M7" i="13" s="1"/>
  <c r="L11" i="13"/>
  <c r="M11" i="13" s="1"/>
  <c r="L13" i="13"/>
  <c r="M13" i="13" s="1"/>
  <c r="L10" i="13"/>
  <c r="M10" i="13" s="1"/>
  <c r="L12" i="13"/>
  <c r="M12" i="13" s="1"/>
  <c r="L8" i="13"/>
  <c r="M8" i="13" s="1"/>
  <c r="E13" i="13"/>
  <c r="F13" i="13" s="1"/>
  <c r="E12" i="13"/>
  <c r="F12" i="13" s="1"/>
  <c r="E11" i="13"/>
  <c r="F11" i="13" s="1"/>
  <c r="E10" i="13"/>
  <c r="F10" i="13" s="1"/>
  <c r="E9" i="13"/>
  <c r="F9" i="13" s="1"/>
  <c r="E8" i="13"/>
  <c r="F8" i="13" s="1"/>
  <c r="E7" i="13"/>
  <c r="K18" i="13"/>
  <c r="L18" i="13" s="1"/>
  <c r="K20" i="13"/>
  <c r="K19" i="13"/>
  <c r="D20" i="13"/>
  <c r="D19" i="13"/>
  <c r="D18" i="13"/>
  <c r="E18" i="13" s="1"/>
  <c r="L19" i="13" l="1"/>
  <c r="L20" i="13" s="1"/>
  <c r="M20" i="13" s="1"/>
  <c r="M18" i="13"/>
  <c r="L14" i="13"/>
  <c r="M14" i="13"/>
  <c r="F49" i="1" s="1"/>
  <c r="K26" i="1" s="1"/>
  <c r="E19" i="13"/>
  <c r="F19" i="13" s="1"/>
  <c r="F18" i="13"/>
  <c r="E14" i="13"/>
  <c r="F7" i="13"/>
  <c r="F14" i="13" s="1"/>
  <c r="E20" i="13" l="1"/>
  <c r="F20" i="13" s="1"/>
  <c r="F21" i="13" s="1"/>
  <c r="D51" i="1" s="1"/>
  <c r="J27" i="1" s="1"/>
  <c r="M19" i="13"/>
  <c r="M21" i="13" s="1"/>
  <c r="F51" i="1" s="1"/>
  <c r="L21" i="13"/>
  <c r="D49" i="1"/>
  <c r="J26" i="1" s="1"/>
  <c r="F52" i="1" l="1"/>
  <c r="F58" i="1" s="1"/>
  <c r="K29" i="1" s="1"/>
  <c r="K31" i="1" s="1"/>
  <c r="K27" i="1"/>
  <c r="D52" i="1"/>
  <c r="D58" i="1" s="1"/>
  <c r="J29" i="1" s="1"/>
  <c r="J31" i="1" s="1"/>
  <c r="E21" i="13"/>
  <c r="J38" i="1" l="1"/>
  <c r="J37" i="1"/>
  <c r="E6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Adam J. Kantrovich, Ph.D.</author>
    <author>Mark Dikeman</author>
  </authors>
  <commentList>
    <comment ref="D3" authorId="0" shapeId="0" xr:uid="{00000000-0006-0000-0100-000001000000}">
      <text>
        <r>
          <rPr>
            <b/>
            <sz val="10"/>
            <color rgb="FF000000"/>
            <rFont val="Tahoma"/>
            <family val="2"/>
          </rPr>
          <t>Adam J. Kantrovich, Ph.D.:</t>
        </r>
        <r>
          <rPr>
            <sz val="10"/>
            <color rgb="FF000000"/>
            <rFont val="Tahoma"/>
            <family val="2"/>
          </rPr>
          <t xml:space="preserve">
</t>
        </r>
        <r>
          <rPr>
            <sz val="10"/>
            <color rgb="FF000000"/>
            <rFont val="Tahoma"/>
            <family val="2"/>
          </rPr>
          <t>Use the arrow in the top right of the cell, and please choose how you file your taxes, Single, Married Filing Jointly, Married Filing Single, Head of Household. If you are not sure please review a previous years tax return.</t>
        </r>
      </text>
    </comment>
    <comment ref="D5" authorId="0" shapeId="0" xr:uid="{00000000-0006-0000-0100-000002000000}">
      <text>
        <r>
          <rPr>
            <b/>
            <sz val="10"/>
            <color rgb="FF000000"/>
            <rFont val="Tahoma"/>
            <family val="2"/>
          </rPr>
          <t>Adam J. Kantrovich, Ph.D.:</t>
        </r>
        <r>
          <rPr>
            <sz val="10"/>
            <color rgb="FF000000"/>
            <rFont val="Tahoma"/>
            <family val="2"/>
          </rPr>
          <t xml:space="preserve">
</t>
        </r>
        <r>
          <rPr>
            <b/>
            <sz val="10.5"/>
            <color rgb="FF000000"/>
            <rFont val="Tahoma"/>
            <family val="2"/>
          </rPr>
          <t>This has a pull Down Menu. Please click on the down arrow to the right of the Cell and choose your State or choose "Your Own" if you would like to type in your own Long-Term Capital Gain Rate.</t>
        </r>
      </text>
    </comment>
    <comment ref="D6" authorId="0" shapeId="0" xr:uid="{00000000-0006-0000-0100-000003000000}">
      <text>
        <r>
          <rPr>
            <b/>
            <sz val="10"/>
            <color rgb="FF000000"/>
            <rFont val="Tahoma"/>
            <family val="2"/>
          </rPr>
          <t>Adam J. Kantrovich, Ph.D.:</t>
        </r>
        <r>
          <rPr>
            <sz val="10"/>
            <color rgb="FF000000"/>
            <rFont val="Tahoma"/>
            <family val="2"/>
          </rPr>
          <t xml:space="preserve">
</t>
        </r>
        <r>
          <rPr>
            <sz val="10"/>
            <color rgb="FF000000"/>
            <rFont val="Tahoma"/>
            <family val="2"/>
          </rPr>
          <t>Please use the approximate State Income Tax rate most likely to effect your income.</t>
        </r>
      </text>
    </comment>
    <comment ref="D7" authorId="0" shapeId="0" xr:uid="{00000000-0006-0000-0100-000004000000}">
      <text>
        <r>
          <rPr>
            <b/>
            <sz val="10"/>
            <color rgb="FF000000"/>
            <rFont val="Tahoma"/>
            <family val="2"/>
          </rPr>
          <t>Adam J. Kantrovich, Ph.D.:</t>
        </r>
        <r>
          <rPr>
            <sz val="10"/>
            <color rgb="FF000000"/>
            <rFont val="Tahoma"/>
            <family val="2"/>
          </rPr>
          <t xml:space="preserve">
</t>
        </r>
        <r>
          <rPr>
            <sz val="10"/>
            <color rgb="FF000000"/>
            <rFont val="Tahoma"/>
            <family val="2"/>
          </rPr>
          <t>You may override the average tax rate automatically used by entering a tax rate of your choosing here.</t>
        </r>
      </text>
    </comment>
    <comment ref="D8" authorId="0" shapeId="0" xr:uid="{00000000-0006-0000-0100-000005000000}">
      <text>
        <r>
          <rPr>
            <b/>
            <sz val="10"/>
            <color rgb="FF000000"/>
            <rFont val="Tahoma"/>
            <family val="2"/>
          </rPr>
          <t>Adam J. Kantrovich, Ph.D.:</t>
        </r>
        <r>
          <rPr>
            <sz val="10"/>
            <color rgb="FF000000"/>
            <rFont val="Tahoma"/>
            <family val="2"/>
          </rPr>
          <t xml:space="preserve">
</t>
        </r>
        <r>
          <rPr>
            <sz val="10"/>
            <color rgb="FF000000"/>
            <rFont val="Tahoma"/>
            <family val="2"/>
          </rPr>
          <t>To use your own State Income Tax Rate to override what will automatically be used, please choose the "Your Own" option in Cell C6 and enter the percentage tax rate to use here.</t>
        </r>
      </text>
    </comment>
    <comment ref="C12" authorId="0" shapeId="0" xr:uid="{73C91DE4-F75C-9B46-AE99-41B83579C665}">
      <text>
        <r>
          <rPr>
            <b/>
            <sz val="12"/>
            <color rgb="FF000000"/>
            <rFont val="Tahoma"/>
            <family val="2"/>
          </rPr>
          <t>Please click on this cell then click on the Down Arrow Button to the right of the cell and choose Yes or No. Are you 65 of years of age or older?</t>
        </r>
        <r>
          <rPr>
            <sz val="12"/>
            <color rgb="FF000000"/>
            <rFont val="Tahoma"/>
            <family val="2"/>
          </rPr>
          <t xml:space="preserve">
</t>
        </r>
      </text>
    </comment>
    <comment ref="C13" authorId="0" shapeId="0" xr:uid="{9E7DB062-3E91-E549-96EC-83C187259EA6}">
      <text>
        <r>
          <rPr>
            <b/>
            <sz val="12"/>
            <color rgb="FF000000"/>
            <rFont val="Calibri"/>
            <family val="2"/>
          </rPr>
          <t>Please click on this cell then click on the Down Arrow Button to the right of the cell and choose Yes or No. If you are married and filing jointly, is your spouse 65 of years of age or older?</t>
        </r>
        <r>
          <rPr>
            <sz val="12"/>
            <color rgb="FF000000"/>
            <rFont val="Calibri"/>
            <family val="2"/>
          </rPr>
          <t xml:space="preserve">
</t>
        </r>
      </text>
    </comment>
    <comment ref="C14" authorId="0" shapeId="0" xr:uid="{00000000-0006-0000-0100-000006000000}">
      <text>
        <r>
          <rPr>
            <b/>
            <sz val="10"/>
            <color rgb="FF000000"/>
            <rFont val="Tahoma"/>
            <family val="2"/>
          </rPr>
          <t xml:space="preserve">Adam J. Kantrovich, Ph.D.: </t>
        </r>
        <r>
          <rPr>
            <sz val="10"/>
            <color rgb="FF000000"/>
            <rFont val="Tahoma"/>
            <family val="2"/>
          </rPr>
          <t xml:space="preserve">Refer to Line 9 on 1040 Schedule F. This may include but may not be limited to:
</t>
        </r>
        <r>
          <rPr>
            <sz val="10"/>
            <color rgb="FF000000"/>
            <rFont val="Tahoma"/>
            <family val="2"/>
          </rPr>
          <t xml:space="preserve">
</t>
        </r>
        <r>
          <rPr>
            <sz val="10"/>
            <color rgb="FF000000"/>
            <rFont val="Tahoma"/>
            <family val="2"/>
          </rPr>
          <t>Crop Sales, Livestock sales, Milk Sales, firewood, saw dust, pine straw, etc.</t>
        </r>
      </text>
    </comment>
    <comment ref="B15" authorId="0" shapeId="0" xr:uid="{63A33F54-78F3-064F-A341-3D4ABDDF4607}">
      <text>
        <r>
          <rPr>
            <b/>
            <sz val="10"/>
            <color rgb="FF000000"/>
            <rFont val="Tahoma"/>
            <family val="2"/>
          </rPr>
          <t>Adam J. Kantrovich, Ph.D.:</t>
        </r>
        <r>
          <rPr>
            <sz val="10"/>
            <color rgb="FF000000"/>
            <rFont val="Tahoma"/>
            <family val="2"/>
          </rPr>
          <t xml:space="preserve">
</t>
        </r>
        <r>
          <rPr>
            <sz val="10"/>
            <color rgb="FF000000"/>
            <rFont val="Tahoma"/>
            <family val="2"/>
          </rPr>
          <t xml:space="preserve">It may be possible to offset some of the income tax liability, please seek the assistance of a tax professional to determine the facts and circumstances surrounding your situation. Please refer to IRS Form 982 and its instructions.
</t>
        </r>
        <r>
          <rPr>
            <sz val="10"/>
            <color rgb="FF000000"/>
            <rFont val="Tahoma"/>
            <family val="2"/>
          </rPr>
          <t xml:space="preserve">
</t>
        </r>
      </text>
    </comment>
    <comment ref="C16" authorId="0" shapeId="0" xr:uid="{00000000-0006-0000-0100-000008000000}">
      <text>
        <r>
          <rPr>
            <b/>
            <sz val="10"/>
            <color rgb="FF000000"/>
            <rFont val="Tahoma"/>
            <family val="2"/>
          </rPr>
          <t>Adam J. Kantrovich, Ph.D.:</t>
        </r>
        <r>
          <rPr>
            <sz val="10"/>
            <color rgb="FF000000"/>
            <rFont val="Tahoma"/>
            <family val="2"/>
          </rPr>
          <t xml:space="preserve">
</t>
        </r>
        <r>
          <rPr>
            <sz val="10"/>
            <color rgb="FF000000"/>
            <rFont val="Tahoma"/>
            <family val="2"/>
          </rPr>
          <t xml:space="preserve">Refer to Line 33 on 1040 Schedule F but subtract Line 14 of the Schedule F. This should include any costs including but may not be limited to:
</t>
        </r>
        <r>
          <rPr>
            <sz val="10"/>
            <color rgb="FF000000"/>
            <rFont val="Tahoma"/>
            <family val="2"/>
          </rPr>
          <t xml:space="preserve">
</t>
        </r>
        <r>
          <rPr>
            <sz val="10"/>
            <color rgb="FF000000"/>
            <rFont val="Tahoma"/>
            <family val="2"/>
          </rPr>
          <t>Seed/Plants, purchased feed, fertilizer, crop chemicals, interest expense, supplies, repairs, wages, custom hire (contractors and contracted labor), employee benefits (insurance, retirement, etc.) and other expenses.</t>
        </r>
      </text>
    </comment>
    <comment ref="C18" authorId="0" shapeId="0" xr:uid="{00000000-0006-0000-0100-00000A000000}">
      <text>
        <r>
          <rPr>
            <b/>
            <sz val="10"/>
            <color rgb="FF000000"/>
            <rFont val="Tahoma"/>
            <family val="2"/>
          </rPr>
          <t>Adam J. Kantrovich, Ph.D.:</t>
        </r>
        <r>
          <rPr>
            <sz val="10"/>
            <color rgb="FF000000"/>
            <rFont val="Tahoma"/>
            <family val="2"/>
          </rPr>
          <t xml:space="preserve">
</t>
        </r>
        <r>
          <rPr>
            <sz val="10"/>
            <color rgb="FF000000"/>
            <rFont val="Tahoma"/>
            <family val="2"/>
          </rPr>
          <t>Refer to Line 14 on 1040 Schedule F</t>
        </r>
      </text>
    </comment>
    <comment ref="D21" authorId="0" shapeId="0" xr:uid="{00000000-0006-0000-0100-00000C000000}">
      <text>
        <r>
          <rPr>
            <b/>
            <sz val="10"/>
            <color rgb="FF000000"/>
            <rFont val="Tahoma"/>
            <family val="2"/>
          </rPr>
          <t>Adam J. Kantrovich, Ph.D.:</t>
        </r>
        <r>
          <rPr>
            <sz val="10"/>
            <color rgb="FF000000"/>
            <rFont val="Tahoma"/>
            <family val="2"/>
          </rPr>
          <t xml:space="preserve">
</t>
        </r>
        <r>
          <rPr>
            <sz val="10"/>
            <color rgb="FF000000"/>
            <rFont val="Tahoma"/>
            <family val="2"/>
          </rPr>
          <t>This should include Rental income not subject to Self-employment tax, Interest Income, etc. This may also include some Pensions, some rental income, and other income.</t>
        </r>
      </text>
    </comment>
    <comment ref="C22" authorId="0" shapeId="0" xr:uid="{00000000-0006-0000-0100-00000D000000}">
      <text>
        <r>
          <rPr>
            <b/>
            <sz val="10"/>
            <color rgb="FF000000"/>
            <rFont val="Tahoma"/>
            <family val="2"/>
          </rPr>
          <t>Adam J. Kantrovich, Ph.D.:</t>
        </r>
        <r>
          <rPr>
            <sz val="10"/>
            <color rgb="FF000000"/>
            <rFont val="Tahoma"/>
            <family val="2"/>
          </rPr>
          <t xml:space="preserve">
</t>
        </r>
        <r>
          <rPr>
            <sz val="10"/>
            <color rgb="FF000000"/>
            <rFont val="Tahoma"/>
            <family val="2"/>
          </rPr>
          <t>This may include agritourism income not included on the 1040F</t>
        </r>
      </text>
    </comment>
    <comment ref="C23" authorId="0" shapeId="0" xr:uid="{00000000-0006-0000-0100-00000E000000}">
      <text>
        <r>
          <rPr>
            <b/>
            <sz val="10"/>
            <color rgb="FF000000"/>
            <rFont val="Tahoma"/>
            <family val="2"/>
          </rPr>
          <t>Adam J. Kantrovich, Ph.D.:</t>
        </r>
        <r>
          <rPr>
            <sz val="10"/>
            <color rgb="FF000000"/>
            <rFont val="Tahoma"/>
            <family val="2"/>
          </rPr>
          <t xml:space="preserve">
</t>
        </r>
        <r>
          <rPr>
            <sz val="10"/>
            <color rgb="FF000000"/>
            <rFont val="Tahoma"/>
            <family val="2"/>
          </rPr>
          <t>This may include agritourism income not included on the 1040F</t>
        </r>
      </text>
    </comment>
    <comment ref="D24" authorId="0" shapeId="0" xr:uid="{00000000-0006-0000-0100-00000F000000}">
      <text>
        <r>
          <rPr>
            <b/>
            <sz val="10"/>
            <color rgb="FF000000"/>
            <rFont val="Tahoma"/>
            <family val="2"/>
          </rPr>
          <t>Adam J. Kantrovich, Ph.D.:</t>
        </r>
        <r>
          <rPr>
            <sz val="10"/>
            <color rgb="FF000000"/>
            <rFont val="Tahoma"/>
            <family val="2"/>
          </rPr>
          <t xml:space="preserve">
</t>
        </r>
        <r>
          <rPr>
            <sz val="10"/>
            <color rgb="FF000000"/>
            <rFont val="Tahoma"/>
            <family val="2"/>
          </rPr>
          <t>This should include depreciation recapture (including value of equipment being traded in, and other short-term capital gain income.</t>
        </r>
      </text>
    </comment>
    <comment ref="C25" authorId="0" shapeId="0" xr:uid="{00000000-0006-0000-0100-000010000000}">
      <text>
        <r>
          <rPr>
            <b/>
            <sz val="10"/>
            <color rgb="FF000000"/>
            <rFont val="Tahoma"/>
            <family val="2"/>
          </rPr>
          <t>Adam J. Kantrovich, Ph.D.:</t>
        </r>
        <r>
          <rPr>
            <sz val="10"/>
            <color rgb="FF000000"/>
            <rFont val="Tahoma"/>
            <family val="2"/>
          </rPr>
          <t xml:space="preserve">
</t>
        </r>
        <r>
          <rPr>
            <sz val="10"/>
            <color rgb="FF000000"/>
            <rFont val="Tahoma"/>
            <family val="2"/>
          </rPr>
          <t>All Long-Term Capital gain income including but not limited to revenue from the sale of raised breeding livestock, etc.</t>
        </r>
      </text>
    </comment>
    <comment ref="C31" authorId="1" shapeId="0" xr:uid="{00000000-0006-0000-0100-000011000000}">
      <text>
        <r>
          <rPr>
            <b/>
            <sz val="9"/>
            <color rgb="FF000000"/>
            <rFont val="Tahoma"/>
            <family val="2"/>
          </rPr>
          <t>Mark Dikeman:</t>
        </r>
        <r>
          <rPr>
            <sz val="9"/>
            <color rgb="FF000000"/>
            <rFont val="Tahoma"/>
            <family val="2"/>
          </rPr>
          <t xml:space="preserve">
</t>
        </r>
        <r>
          <rPr>
            <sz val="9"/>
            <color rgb="FF000000"/>
            <rFont val="Tahoma"/>
            <family val="2"/>
          </rPr>
          <t xml:space="preserve">Enter a dollar amount or enter one of the following to maximize the contribution:
</t>
        </r>
        <r>
          <rPr>
            <sz val="9"/>
            <color rgb="FF000000"/>
            <rFont val="Tahoma"/>
            <family val="2"/>
          </rPr>
          <t xml:space="preserve">1 - SEP
</t>
        </r>
        <r>
          <rPr>
            <sz val="9"/>
            <color rgb="FF000000"/>
            <rFont val="Tahoma"/>
            <family val="2"/>
          </rPr>
          <t xml:space="preserve">2 - SIMPLE (under age 50)
</t>
        </r>
        <r>
          <rPr>
            <sz val="9"/>
            <color rgb="FF000000"/>
            <rFont val="Tahoma"/>
            <family val="2"/>
          </rPr>
          <t xml:space="preserve">3 - SIMPLE (age 50 or over)
</t>
        </r>
        <r>
          <rPr>
            <sz val="9"/>
            <color rgb="FF000000"/>
            <rFont val="Tahoma"/>
            <family val="2"/>
          </rPr>
          <t xml:space="preserve">4 - SE 401(k) (under age 50)
</t>
        </r>
        <r>
          <rPr>
            <sz val="9"/>
            <color rgb="FF000000"/>
            <rFont val="Tahoma"/>
            <family val="2"/>
          </rPr>
          <t>5 - SE 401(k) (age 50 or over)</t>
        </r>
      </text>
    </comment>
    <comment ref="D37" authorId="0" shapeId="0" xr:uid="{00000000-0006-0000-0100-000012000000}">
      <text>
        <r>
          <rPr>
            <b/>
            <sz val="10"/>
            <color rgb="FF000000"/>
            <rFont val="Tahoma"/>
            <family val="2"/>
          </rPr>
          <t>Adam J. Kantrovich, Ph.D.:</t>
        </r>
        <r>
          <rPr>
            <sz val="10"/>
            <color rgb="FF000000"/>
            <rFont val="Tahoma"/>
            <family val="2"/>
          </rPr>
          <t xml:space="preserve">
</t>
        </r>
        <r>
          <rPr>
            <sz val="10"/>
            <color rgb="FF000000"/>
            <rFont val="Tahoma"/>
            <family val="2"/>
          </rPr>
          <t>If you itemize and your itemization amount is  higher than the amount of the standard deduction, please input the difference between the total itemization amount and the standard deduction.</t>
        </r>
      </text>
    </comment>
    <comment ref="C38" authorId="0" shapeId="0" xr:uid="{00000000-0006-0000-0100-000013000000}">
      <text>
        <r>
          <rPr>
            <b/>
            <sz val="10"/>
            <color rgb="FF000000"/>
            <rFont val="Tahoma"/>
            <family val="2"/>
          </rPr>
          <t>Adam J. Kantrovich, Ph.D.:</t>
        </r>
        <r>
          <rPr>
            <sz val="10"/>
            <color rgb="FF000000"/>
            <rFont val="Tahoma"/>
            <family val="2"/>
          </rPr>
          <t xml:space="preserve">
</t>
        </r>
        <r>
          <rPr>
            <sz val="10"/>
            <color rgb="FF000000"/>
            <rFont val="Tahoma"/>
            <family val="2"/>
          </rPr>
          <t>If you received a letter from a cooperative stating that you are receiving a pass through 199a deduction from the cooperative, please place that number here.</t>
        </r>
      </text>
    </comment>
    <comment ref="C39" authorId="0" shapeId="0" xr:uid="{00000000-0006-0000-0100-000014000000}">
      <text>
        <r>
          <rPr>
            <b/>
            <sz val="10"/>
            <color rgb="FF000000"/>
            <rFont val="Tahoma"/>
            <family val="2"/>
          </rPr>
          <t>Adam J. Kantrovich, Ph.D.:</t>
        </r>
        <r>
          <rPr>
            <sz val="10"/>
            <color rgb="FF000000"/>
            <rFont val="Tahoma"/>
            <family val="2"/>
          </rPr>
          <t xml:space="preserve">
</t>
        </r>
        <r>
          <rPr>
            <sz val="10"/>
            <color rgb="FF000000"/>
            <rFont val="Tahoma"/>
            <family val="2"/>
          </rPr>
          <t>Any retains from cooperative that may exist should be placed here.</t>
        </r>
      </text>
    </comment>
    <comment ref="C40" authorId="0" shapeId="0" xr:uid="{00000000-0006-0000-0100-000015000000}">
      <text>
        <r>
          <rPr>
            <b/>
            <sz val="10"/>
            <color rgb="FF000000"/>
            <rFont val="Tahoma"/>
            <family val="2"/>
          </rPr>
          <t>Adam J. Kantrovich, Ph.D.:</t>
        </r>
        <r>
          <rPr>
            <sz val="10"/>
            <color rgb="FF000000"/>
            <rFont val="Tahoma"/>
            <family val="2"/>
          </rPr>
          <t xml:space="preserve">
</t>
        </r>
        <r>
          <rPr>
            <sz val="10"/>
            <color rgb="FF000000"/>
            <rFont val="Tahoma"/>
            <family val="2"/>
          </rPr>
          <t>You need to garner the unadjusted cost basis on all property with 20-year or less business property not including land IRS life.</t>
        </r>
      </text>
    </comment>
  </commentList>
</comments>
</file>

<file path=xl/sharedStrings.xml><?xml version="1.0" encoding="utf-8"?>
<sst xmlns="http://schemas.openxmlformats.org/spreadsheetml/2006/main" count="444" uniqueCount="276">
  <si>
    <t>Single/Individual</t>
  </si>
  <si>
    <t>Married Filing Jointly</t>
  </si>
  <si>
    <t>Above</t>
  </si>
  <si>
    <t>Top</t>
  </si>
  <si>
    <t>And Up</t>
  </si>
  <si>
    <t>Single</t>
  </si>
  <si>
    <t>Head of Household</t>
  </si>
  <si>
    <t>Heads of Households</t>
  </si>
  <si>
    <t>Filing Status</t>
  </si>
  <si>
    <t>Std Deduct</t>
  </si>
  <si>
    <t>Filing Type:</t>
  </si>
  <si>
    <t>State Income Tax Rate to use:</t>
  </si>
  <si>
    <t>SE Tax</t>
  </si>
  <si>
    <t>Social Security</t>
  </si>
  <si>
    <t>Medicare</t>
  </si>
  <si>
    <t>up to</t>
  </si>
  <si>
    <t>Additional Medicare Tax Threshold (Pays Above)</t>
  </si>
  <si>
    <t>Estimated Federal Income Tax Owed</t>
  </si>
  <si>
    <t>Social Security paid on first</t>
  </si>
  <si>
    <t>Taxable income</t>
  </si>
  <si>
    <t>Total Taxes Owed</t>
  </si>
  <si>
    <t>MFJ</t>
  </si>
  <si>
    <t>HOH</t>
  </si>
  <si>
    <t>MFS</t>
  </si>
  <si>
    <t>Married Filing Separately</t>
  </si>
  <si>
    <t>Medicare above threshold</t>
  </si>
  <si>
    <t>1.</t>
  </si>
  <si>
    <t>2.</t>
  </si>
  <si>
    <t>3.</t>
  </si>
  <si>
    <t>Portion of Income and S.E. Tax covered by Debt Relief received by the recepient:</t>
  </si>
  <si>
    <t>Married Filing Seperately</t>
  </si>
  <si>
    <t>Sum</t>
  </si>
  <si>
    <t>LTCG Subject to Tax</t>
  </si>
  <si>
    <t>Standard Deduction based on Filing Status/Type</t>
  </si>
  <si>
    <t>4.</t>
  </si>
  <si>
    <t xml:space="preserve">Authored by: </t>
  </si>
  <si>
    <t>JC Hobbs, Oklahoma State University Cooperative Extension</t>
  </si>
  <si>
    <t>Adam J. Kantrovich, Ph.D., Clemson University Cooperative Extension</t>
  </si>
  <si>
    <r>
      <t xml:space="preserve">Total Estimated </t>
    </r>
    <r>
      <rPr>
        <b/>
        <sz val="12"/>
        <color theme="1"/>
        <rFont val="Calibri"/>
        <family val="2"/>
        <scheme val="minor"/>
      </rPr>
      <t>Short Term Capital Gains</t>
    </r>
    <r>
      <rPr>
        <sz val="12"/>
        <color theme="1"/>
        <rFont val="Calibri"/>
        <family val="2"/>
        <scheme val="minor"/>
      </rPr>
      <t xml:space="preserve"> Income and Depreciation Recapture value</t>
    </r>
  </si>
  <si>
    <t>6.</t>
  </si>
  <si>
    <t>Total Taxable Income</t>
  </si>
  <si>
    <t>Difference</t>
  </si>
  <si>
    <t>Estimated Total Federal Income, and or Long Term Cap Gain, and or Self-Employment Tax Owed:</t>
  </si>
  <si>
    <t xml:space="preserve"> akantro@clemson.edu</t>
  </si>
  <si>
    <t>State Long-Term Capital Gains Rate</t>
  </si>
  <si>
    <t>Kansas</t>
  </si>
  <si>
    <t>If you would rather type in your own rate to use please Choose "Your Own" from the State Pick List</t>
  </si>
  <si>
    <t>Total Estimated Taxable Income Subject to Income Tax (W-2 Wage taxes may have already been paid)</t>
  </si>
  <si>
    <t>Estimated Self-Employement Tax Owed (a+b)</t>
  </si>
  <si>
    <t>b. Medicare (2.9%):</t>
  </si>
  <si>
    <t>"Long Term Capital Gains"</t>
  </si>
  <si>
    <r>
      <rPr>
        <b/>
        <sz val="14"/>
        <color theme="1"/>
        <rFont val="Calibri"/>
        <family val="2"/>
        <scheme val="minor"/>
      </rPr>
      <t xml:space="preserve">"State Income Tax Rate to Use". </t>
    </r>
    <r>
      <rPr>
        <sz val="14"/>
        <color theme="1"/>
        <rFont val="Calibri"/>
        <family val="2"/>
        <scheme val="minor"/>
      </rPr>
      <t>This cell allows for the user to enter a State Income Tax Rate. Since this decision tool will be used with many across the country and is only to estimate your tax liability, you are to input your states approximate income tax rate. If your state has a sliding scale, it is recommended that you err on the high side and enter the highest tax rate if you are not exactly sure what to enter here.</t>
    </r>
  </si>
  <si>
    <r>
      <rPr>
        <b/>
        <sz val="18"/>
        <color theme="1"/>
        <rFont val="Calibri (Body)"/>
      </rPr>
      <t>Limitation</t>
    </r>
    <r>
      <rPr>
        <b/>
        <sz val="12"/>
        <color theme="1"/>
        <rFont val="Calibri"/>
        <family val="2"/>
        <scheme val="minor"/>
      </rPr>
      <t>:</t>
    </r>
    <r>
      <rPr>
        <b/>
        <sz val="14"/>
        <color theme="1"/>
        <rFont val="Calibri (Body)"/>
      </rPr>
      <t xml:space="preserve"> This Tax Estimator Tool does not take into consideration any Federal and or State tax exemptions, exclusions, deductions, or credits that  you may be eligible for through your individual tax return i.e. 1040 (or similar) and all appropriate schedules, forms, etc. </t>
    </r>
  </si>
  <si>
    <t xml:space="preserve">This decision tool is to be used only to estimate your tax liability. We do not claim that the values derived from this tool are absolute. It is for informational and educational purposes and should not be considered tax or legal advice. The tool may require you to consult with your tax professional to determine the correct information to be entered into this Tax Estimation Tool. </t>
  </si>
  <si>
    <t>For further information, comments, etc., please contact Dr. Adam Kantrovich at</t>
  </si>
  <si>
    <t xml:space="preserve">To approximate the tax liability that you will have, you should work with your tax professional to determine if there are any tax management strategies available, such as using Income Averaging, use of any Net Operating Loss(es) (NOLs) that you may be carrying forward, or through other income tax management tools. </t>
  </si>
  <si>
    <r>
      <rPr>
        <b/>
        <sz val="14"/>
        <color theme="1"/>
        <rFont val="Calibri"/>
        <family val="2"/>
        <scheme val="minor"/>
      </rPr>
      <t>"Total Estimated 4797 Items: Short Term Capital Gains Income and Depreciation Recapture Value"</t>
    </r>
    <r>
      <rPr>
        <sz val="14"/>
        <color theme="1"/>
        <rFont val="Calibri"/>
        <family val="2"/>
        <scheme val="minor"/>
      </rPr>
      <t xml:space="preserve">. You should include any depreciation recapture from the sale of a depreciated asset, such as equipment, building, or improvement, or from the trade-in of a piece of equipment or machinery. Any capital assets that have been sold and not held on to long enough (less than 1 year for most depreciable farm assets) that may be taxed at the short-term capital gain rate should also be included. </t>
    </r>
  </si>
  <si>
    <t>Long-Term Capital Gains include the sale(s) of raised breeding livestock (such as cull cows), working animals such as draft horses and thoroughbreds, the sale of Timber (owned more than one year), and any gains on equipment that is sold for a higher price than that at which it was purchased, sales of other investments that have been held for the minimum required time.</t>
  </si>
  <si>
    <t>Estimated Tax Depreciation</t>
  </si>
  <si>
    <r>
      <t xml:space="preserve">Estimated Income (revenue minus expenses) </t>
    </r>
    <r>
      <rPr>
        <b/>
        <sz val="12"/>
        <color theme="1"/>
        <rFont val="Calibri"/>
        <family val="2"/>
        <scheme val="minor"/>
      </rPr>
      <t>Not</t>
    </r>
    <r>
      <rPr>
        <sz val="12"/>
        <color theme="1"/>
        <rFont val="Calibri"/>
        <family val="2"/>
        <scheme val="minor"/>
      </rPr>
      <t xml:space="preserve"> Subject to Self-Employment Tax.</t>
    </r>
  </si>
  <si>
    <t>Itemization above Standard Deduction</t>
  </si>
  <si>
    <t>a. Social Security (12.4%):</t>
  </si>
  <si>
    <t>Enter Carry Over NOL's that the Farm may still have</t>
  </si>
  <si>
    <t>Total Estimated Income subject to taxes before carry over Net Operating Losses (NOL's)</t>
  </si>
  <si>
    <t>State that taxes are Filed (Percentage will be used for Long Term Gains Rate)</t>
  </si>
  <si>
    <t>BASE</t>
  </si>
  <si>
    <t>OPTION</t>
  </si>
  <si>
    <t>Estimated Farm Expenses (excluding wages and depreciation)</t>
  </si>
  <si>
    <t>Estimated Net Farm Income</t>
  </si>
  <si>
    <t>§199A Deduction*</t>
  </si>
  <si>
    <t>NOL to be allowed to offset income (assumes all NOLs from 2018 or later)</t>
  </si>
  <si>
    <t>Estimated Adjusted Gross Income</t>
  </si>
  <si>
    <t>Net Farm Income</t>
  </si>
  <si>
    <t>Coop Per Unit Retain Allocations</t>
  </si>
  <si>
    <t>Unadjusted Basis Immediately After Acquisition (UBIA)</t>
  </si>
  <si>
    <t>Deduction for Self-Employment Tax</t>
  </si>
  <si>
    <t>SEP, SIMPLE, Qualified Plan Deduction</t>
  </si>
  <si>
    <t>IRA Deduction</t>
  </si>
  <si>
    <t>Schedule F</t>
  </si>
  <si>
    <t>Self-Employed Health Insurance Deduction</t>
  </si>
  <si>
    <t>Self-Employed Health Insurance Expense</t>
  </si>
  <si>
    <t>Taxpayer</t>
  </si>
  <si>
    <t>Spouse</t>
  </si>
  <si>
    <t>SEP</t>
  </si>
  <si>
    <t>SIMPLE</t>
  </si>
  <si>
    <t>SE 401(k)</t>
  </si>
  <si>
    <t>Max SE-1/2 SE Tax</t>
  </si>
  <si>
    <t>Max Contribution Rate</t>
  </si>
  <si>
    <t>SE Contribution Rate</t>
  </si>
  <si>
    <t>Max</t>
  </si>
  <si>
    <t>Elective</t>
  </si>
  <si>
    <t>Catch Up</t>
  </si>
  <si>
    <t>Catch Up Age</t>
  </si>
  <si>
    <t>Emp Match Rate</t>
  </si>
  <si>
    <t>SIMPLE &lt;50</t>
  </si>
  <si>
    <t>SIMPLE &gt;49</t>
  </si>
  <si>
    <t>SE 401(k) &lt;50</t>
  </si>
  <si>
    <t>SE 401(k) &gt;49</t>
  </si>
  <si>
    <t>SE Health Insurance Deduction</t>
  </si>
  <si>
    <t>HI</t>
  </si>
  <si>
    <t>SE Income</t>
  </si>
  <si>
    <t>SE HI Deduction</t>
  </si>
  <si>
    <t>Taxable W-2 wages (Farmer)</t>
  </si>
  <si>
    <t>Taxable W-2 wages (Spouse)</t>
  </si>
  <si>
    <t>Estimated Off Farm Income that may be subject to Self-Employment tax (i.e. Schedule C) (Farmer)</t>
  </si>
  <si>
    <t>Estimated Off Farm Income that may be subject to Self-Employment tax (i.e. Schedule C) (Spouse)</t>
  </si>
  <si>
    <t>Self Employment Tax</t>
  </si>
  <si>
    <t>1a</t>
  </si>
  <si>
    <t>1b</t>
  </si>
  <si>
    <t>Excluded CRP</t>
  </si>
  <si>
    <t>Schedule C</t>
  </si>
  <si>
    <t>4a</t>
  </si>
  <si>
    <t>4b</t>
  </si>
  <si>
    <t>4c</t>
  </si>
  <si>
    <t>5a</t>
  </si>
  <si>
    <t>5b</t>
  </si>
  <si>
    <t>Medicare Wages</t>
  </si>
  <si>
    <t>Max SS Wages</t>
  </si>
  <si>
    <t>8a</t>
  </si>
  <si>
    <t>W2 Box 7</t>
  </si>
  <si>
    <t>8b</t>
  </si>
  <si>
    <t>8c</t>
  </si>
  <si>
    <t>8d</t>
  </si>
  <si>
    <t>SS Tax</t>
  </si>
  <si>
    <t>Medicare Tax</t>
  </si>
  <si>
    <t>Deduction for SE Tax</t>
  </si>
  <si>
    <t>Cap</t>
  </si>
  <si>
    <t>Old-age, survivor, disability</t>
  </si>
  <si>
    <t>% of SE income after discount</t>
  </si>
  <si>
    <t>Min SE Income</t>
  </si>
  <si>
    <t>SS Deduction %</t>
  </si>
  <si>
    <t>Med Deduction %</t>
  </si>
  <si>
    <t>Farmer</t>
  </si>
  <si>
    <t>Estimated Total Income</t>
  </si>
  <si>
    <t>Estimated QBI Qualified Farm Wages</t>
  </si>
  <si>
    <t>8995-A Part II</t>
  </si>
  <si>
    <t>Spouse Schedule C</t>
  </si>
  <si>
    <t>Specified Service Trade or Business? 1=YES</t>
  </si>
  <si>
    <t>Income</t>
  </si>
  <si>
    <t>Share of SE Deductions</t>
  </si>
  <si>
    <t>Qualified Business Income</t>
  </si>
  <si>
    <t>Allocable Wages</t>
  </si>
  <si>
    <t>Allocable UBIA</t>
  </si>
  <si>
    <t>0.2 * line 2</t>
  </si>
  <si>
    <t>Allocable wages</t>
  </si>
  <si>
    <t>0.5 * line 4</t>
  </si>
  <si>
    <t>0.25 * line 4</t>
  </si>
  <si>
    <t>Allocable share UBIA</t>
  </si>
  <si>
    <t>0.025 * line 7</t>
  </si>
  <si>
    <t>Line 6 + line 8</t>
  </si>
  <si>
    <t>Greater of line 5 or line 9</t>
  </si>
  <si>
    <t>W2 and qualifed property limitation</t>
  </si>
  <si>
    <t>Phased-in reduction</t>
  </si>
  <si>
    <t>QBID before patron reduction</t>
  </si>
  <si>
    <t>Patron reduction</t>
  </si>
  <si>
    <t>QBI component</t>
  </si>
  <si>
    <t>Total QBI Component</t>
  </si>
  <si>
    <t>8995-A Part III</t>
  </si>
  <si>
    <t>Line 3</t>
  </si>
  <si>
    <t>Line 10</t>
  </si>
  <si>
    <t>Subtract line 18 from line 17</t>
  </si>
  <si>
    <t>Taxable income before QBID</t>
  </si>
  <si>
    <t>Threshhold</t>
  </si>
  <si>
    <t>Subtract line 21 from line 20</t>
  </si>
  <si>
    <t>Phase-in range</t>
  </si>
  <si>
    <t>Phase-in percentage (divide line 22 by line 13)</t>
  </si>
  <si>
    <t>Total phase-in reduction (multiply line 19 by line 24)</t>
  </si>
  <si>
    <t>QBI after phase-in reduction (subtract line 25 from line 17)</t>
  </si>
  <si>
    <t>8995-A Part IV</t>
  </si>
  <si>
    <t>Total QBI component</t>
  </si>
  <si>
    <t>Qualified REIT dividends and PTP income</t>
  </si>
  <si>
    <t>Qualified REIT dividends and PTP loss carryforward (enter as negative)</t>
  </si>
  <si>
    <t>Total qualifed REIT dividends and PTP income</t>
  </si>
  <si>
    <t>REIT and PTP component (0.2 * line 30)</t>
  </si>
  <si>
    <t>QBID before income limitation (line 27 + line 31)</t>
  </si>
  <si>
    <t>Net capital gain</t>
  </si>
  <si>
    <t>Subtract line 34 from line 33</t>
  </si>
  <si>
    <t>Income limitation (0.2 * line 35)</t>
  </si>
  <si>
    <t>QBID before 199A(g) (smaller line 32 or line 36)</t>
  </si>
  <si>
    <t>199A(g) from cooperative (not more than line 33 minus line 37)</t>
  </si>
  <si>
    <t>Total QBID (add line 37 and line 38)</t>
  </si>
  <si>
    <t>Total qualifed REIT dividends and PTP loss carryforward (line 28 plus line 29) (not more than zero)</t>
  </si>
  <si>
    <t>8995-A Schedule A</t>
  </si>
  <si>
    <t>Allocable share of W2 wages</t>
  </si>
  <si>
    <t>Allocable share of UBIA</t>
  </si>
  <si>
    <t>Subtract line 6 from line 5</t>
  </si>
  <si>
    <t>Divide line 7 by line 8</t>
  </si>
  <si>
    <t>Applicable % Subtract line 9 from 100%</t>
  </si>
  <si>
    <t>Applicable % of QBI (multiply line 2 by line 10)</t>
  </si>
  <si>
    <t>Applicable % of W2 wages (multiply line 3 by line 10)</t>
  </si>
  <si>
    <t>Applicable % of UBIA (multiply line 4 by line 10)</t>
  </si>
  <si>
    <t>8995-A Schedule C</t>
  </si>
  <si>
    <t>1c</t>
  </si>
  <si>
    <t>QBI Loss carryforward</t>
  </si>
  <si>
    <t>Total of all business losses</t>
  </si>
  <si>
    <t>Total of all business income</t>
  </si>
  <si>
    <t>Losses netted with income from other businesses</t>
  </si>
  <si>
    <t>QBI Loss carryforward (subtract line 5 from line 3)</t>
  </si>
  <si>
    <t>8995-A Schedule D</t>
  </si>
  <si>
    <t>Coop percentage</t>
  </si>
  <si>
    <t>QBI allocable to qualified payments from coops</t>
  </si>
  <si>
    <t>Multiply line 2 by 9%</t>
  </si>
  <si>
    <t>W2 wages allocable to qualified payments from coops</t>
  </si>
  <si>
    <t>Multiply line 4 by 50%</t>
  </si>
  <si>
    <t>Patron reduction (smaller of line 3 or line 5)</t>
  </si>
  <si>
    <t xml:space="preserve">199A Inc </t>
  </si>
  <si>
    <t>199A Phaseout</t>
  </si>
  <si>
    <t>§199A Passthrough from Coop</t>
  </si>
  <si>
    <t>Estimated Ordinary Income Tax</t>
  </si>
  <si>
    <t>Estimated Long-Term Capital Gain Tax</t>
  </si>
  <si>
    <t>Self-Employment Tax</t>
  </si>
  <si>
    <t>Retirement</t>
  </si>
  <si>
    <t>Ordinary Tax</t>
  </si>
  <si>
    <t>Capital Gain Tax</t>
  </si>
  <si>
    <t>Total</t>
  </si>
  <si>
    <t>Ord in Bracket</t>
  </si>
  <si>
    <t>Ord Tax</t>
  </si>
  <si>
    <t>Bottom</t>
  </si>
  <si>
    <t>CG Tax</t>
  </si>
  <si>
    <t>CG in Bracket</t>
  </si>
  <si>
    <t>Option 1</t>
  </si>
  <si>
    <t>Option 2</t>
  </si>
  <si>
    <t>Additional Medicare Wages</t>
  </si>
  <si>
    <t>Farmer Wages</t>
  </si>
  <si>
    <t>Spouse Wages</t>
  </si>
  <si>
    <t>Farmer SE Income</t>
  </si>
  <si>
    <t>Spouse SE Income</t>
  </si>
  <si>
    <t>SE Retirement Contribution</t>
  </si>
  <si>
    <t>Qualified Business Income Deduction</t>
  </si>
  <si>
    <t>Additional Medicare (0.9% above Threshold)</t>
  </si>
  <si>
    <t>Difference between Base and Option (if a positive number is derived, the Option has less tax liability)</t>
  </si>
  <si>
    <t>Estimated Taxable Income/(Loss)</t>
  </si>
  <si>
    <t>Mark Dikeman, Kansas State University</t>
  </si>
  <si>
    <t>USDA Assistance for Distressed Farmer/Borrower Program Payment (including Cancellation of Debt):</t>
  </si>
  <si>
    <t>Farm Income Tax Estimator Tool</t>
  </si>
  <si>
    <t>5.</t>
  </si>
  <si>
    <t>Estimated Farm Gross Income (BUT do NOT include cancellation of debt income)</t>
  </si>
  <si>
    <r>
      <rPr>
        <b/>
        <sz val="14"/>
        <color theme="1"/>
        <rFont val="Calibri"/>
        <family val="2"/>
        <scheme val="minor"/>
      </rPr>
      <t>"Estimated Off Farm Income"</t>
    </r>
    <r>
      <rPr>
        <sz val="14"/>
        <color theme="1"/>
        <rFont val="Calibri"/>
        <family val="2"/>
        <scheme val="minor"/>
      </rPr>
      <t xml:space="preserve">. You should include taxable income derived from all other sources including, but not limited to, off farm jobs (you and/or spouse), cash rental income, etc. If you include income where Social Security, Medicare, etc. taxes have already been withheld and paid, this estimator will overestimate the taxes still owed. ALSO note, this does not take into consideration any other deductions, credits, or itemizations that you may have. If you know the dollar value of your deductions, credits, and or itemizations, you may subtract that from the Off Farm income value being used in the Estimator. </t>
    </r>
  </si>
  <si>
    <r>
      <t>"</t>
    </r>
    <r>
      <rPr>
        <b/>
        <sz val="14"/>
        <color theme="1"/>
        <rFont val="Calibri"/>
        <family val="2"/>
        <scheme val="minor"/>
      </rPr>
      <t>Estimated Farm Expenses (excluding wages and depreciation)</t>
    </r>
    <r>
      <rPr>
        <sz val="14"/>
        <color theme="1"/>
        <rFont val="Calibri"/>
        <family val="2"/>
        <scheme val="minor"/>
      </rPr>
      <t>". This should include all farm expenses with the exception of wages (W-2) paid to labor and tax depreciation. Please refer to IRS Form 1040F Lines 10 through 13, Lines 15 through 21b, and Lines 23 through 32f.</t>
    </r>
  </si>
  <si>
    <t>Total Estimated Income/(Loss) Subject to S.E. Tax (Not Including W-2 Wages or Cash Rental Income)</t>
  </si>
  <si>
    <t>Any cell shaded in gray will allow or require user input. All of the other cells will automatically compute a value. Some of the cells require the use of a pull down menu where a small down arrow will appear, while other cells will require direct input of a number. Do not include a "dollar sign" as this will automatically appear; just type the dollar value and do not include a dollar sign "$" or any commas ",". There are several locations where you may enter information which is signified by a gray shaded cell(s).</t>
  </si>
  <si>
    <r>
      <t xml:space="preserve">This material is based upon work supported by the U.S. Department of Agricultural, under agreement number FSA21CPT0012032. Any opinions, findings, conclusions, or recommendations expressed in the publication are those of the author(s) and do not necessarily reflect the views of the U.S. Department of Agriculture. In addition, any reference to specific brands or types of products or services does not constitute or imply an endorsement by the U.S. Department of Agriculture for those products or services. USDA is an equal opportunity provider, employer, and lender. 
</t>
    </r>
    <r>
      <rPr>
        <b/>
        <sz val="12"/>
        <color theme="1"/>
        <rFont val="Calibri"/>
        <family val="2"/>
        <scheme val="minor"/>
      </rPr>
      <t xml:space="preserve">This information is intended for educational purposes only. You are encouraged to seek the advice of your tax or legal advisor, or other authoritative sources, regarding the application of these general tax principles to your individual circumstances. </t>
    </r>
    <r>
      <rPr>
        <sz val="12"/>
        <color theme="1"/>
        <rFont val="Calibri"/>
        <family val="2"/>
        <scheme val="minor"/>
      </rPr>
      <t>Pursuant to Treasury Department (IRS) Circular 230 Regulations, any federal tax advice contained here is not intended or written to be used, and may not be used, for the purpose of avoiding tax-related penalties or promoting, marketing or recommending to another party any tax-related matters addressed herein.
USDA is an equal opportunity provider, employer, and lender. Rural Tax Education is part of the National Farm Income Tax Extension Committee.  The land-grant universities involved in Rural Tax Education are affirmative action/equal opportunity institutions.</t>
    </r>
  </si>
  <si>
    <r>
      <rPr>
        <b/>
        <sz val="14"/>
        <color theme="1"/>
        <rFont val="Calibri"/>
        <family val="2"/>
        <scheme val="minor"/>
      </rPr>
      <t>"USDA Assistance for Distressed Farmer/Borrower Program Payment (including Cancellation of Debt)"</t>
    </r>
    <r>
      <rPr>
        <sz val="14"/>
        <color theme="1"/>
        <rFont val="Calibri"/>
        <family val="2"/>
        <scheme val="minor"/>
      </rPr>
      <t>. This should include the entire amount that has been paid to cancel all debt. This should include the principal, interest, and any penalties that have been paid as part of the program payment/debt cancellation. An IRS Form 1099C or 1099G (dependent on timing and choices that have been made) should be received that should contain the necessary information. It may be necessary to also review additional letters or loan/debt account statements.</t>
    </r>
  </si>
  <si>
    <r>
      <rPr>
        <b/>
        <sz val="14"/>
        <color theme="1"/>
        <rFont val="Calibri"/>
        <family val="2"/>
        <scheme val="minor"/>
      </rPr>
      <t xml:space="preserve">"Filing Type". </t>
    </r>
    <r>
      <rPr>
        <sz val="14"/>
        <color theme="1"/>
        <rFont val="Calibri"/>
        <family val="2"/>
        <scheme val="minor"/>
      </rPr>
      <t>When you click on the gray shaded cell to the right of the "Filing Type" you will notice an arrow to the right of the cell. Click on the arrow and 4 options will appear. These options are a description of how you file your taxes, you can choose from the drop-down list either Single/Individual, Married Filing Jointly, Head of Household, or Married Filing Seperately.</t>
    </r>
  </si>
  <si>
    <r>
      <rPr>
        <b/>
        <sz val="14"/>
        <color theme="1"/>
        <rFont val="Calibri"/>
        <family val="2"/>
        <scheme val="minor"/>
      </rPr>
      <t>"All Estimated Farm Income"</t>
    </r>
    <r>
      <rPr>
        <sz val="14"/>
        <color theme="1"/>
        <rFont val="Calibri"/>
        <family val="2"/>
        <scheme val="minor"/>
      </rPr>
      <t xml:space="preserve">. You should include all taxable income derived from the farm and farming activities. This is the income that is taxable, but should not include any long term capital gains such as the sale of raised breeding livestock (dairy, beef, etc.). You should take all of the revenue that would be found on IRS Form 1040 Schedule F Lines 1 through 8. This is all income that is </t>
    </r>
    <r>
      <rPr>
        <i/>
        <sz val="14"/>
        <color theme="1"/>
        <rFont val="Calibri"/>
        <family val="2"/>
        <scheme val="minor"/>
      </rPr>
      <t>likely</t>
    </r>
    <r>
      <rPr>
        <sz val="14"/>
        <color theme="1"/>
        <rFont val="Calibri"/>
        <family val="2"/>
        <scheme val="minor"/>
      </rPr>
      <t xml:space="preserve"> to be subject to self-employment (SE) Tax. DO NOT include any government program payments that may be considered cancellation of debt/debt relief or payments directly applied to debt/loan payments. These will be included on a different row. </t>
    </r>
  </si>
  <si>
    <t>Estimated Income Subject to Long-Term Capital Gain Rates</t>
  </si>
  <si>
    <t>Estimated Income/(Loss) Subject to Ordinary Income Tax Rates</t>
  </si>
  <si>
    <t>Capital Gain</t>
  </si>
  <si>
    <t>Capital Gain Loss Limit</t>
  </si>
  <si>
    <t>Long-Term Capital Gain/(Loss) Income from Farm</t>
  </si>
  <si>
    <t>Min Soc Sec</t>
  </si>
  <si>
    <t>199a Phase Out</t>
  </si>
  <si>
    <t>199a Inc</t>
  </si>
  <si>
    <t>HoH</t>
  </si>
  <si>
    <t>2025 Long Term Capital Gains Rates</t>
  </si>
  <si>
    <t>Is the Farmer 65 Years of Age or Older?</t>
  </si>
  <si>
    <t>65 or Older</t>
  </si>
  <si>
    <t>Yes</t>
  </si>
  <si>
    <t>No</t>
  </si>
  <si>
    <t>Last Updated 3-24-2026, version 36</t>
  </si>
  <si>
    <t>CASH FLOW</t>
  </si>
  <si>
    <t>AGI</t>
  </si>
  <si>
    <t>Taxable Income</t>
  </si>
  <si>
    <t>Long  Term Capital Gain</t>
  </si>
  <si>
    <t>EST SE + Addl Medicare</t>
  </si>
  <si>
    <t>Total tax Liability</t>
  </si>
  <si>
    <t>Ordinary Income + ST Gain Tax Liability</t>
  </si>
  <si>
    <t>Base</t>
  </si>
  <si>
    <t>Option</t>
  </si>
  <si>
    <t>Remaining Cash after Taxes</t>
  </si>
  <si>
    <t>Debt Payoff</t>
  </si>
  <si>
    <t>Remaining Cash after Taxes and Debt</t>
  </si>
  <si>
    <t>Balance Sheet Net Worth (w/o deferred Tax)</t>
  </si>
  <si>
    <t>Difference between Balance Sheet NW and remaining Cash</t>
  </si>
  <si>
    <t>% of Networth</t>
  </si>
  <si>
    <t>Beg Cash Accounts (Checking, Savings,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</si>
</sst>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_(&quot;$&quot;* #,##0.000_);_(&quot;$&quot;* \(#,##0.000\);_(&quot;$&quot;* &quot;-&quot;???_);_(@_)"/>
    <numFmt numFmtId="166" formatCode="_(* #,##0_);_(* \(#,##0\);_(* &quot;-&quot;??_);_(@_)"/>
    <numFmt numFmtId="167" formatCode="0.000"/>
    <numFmt numFmtId="168" formatCode="_(&quot;$&quot;* #,##0_);_(&quot;$&quot;* \(#,##0\);_(&quot;$&quot;* &quot;-&quot;??_);_(@_)"/>
  </numFmts>
  <fonts count="39" x14ac:knownFonts="1">
    <font>
      <sz val="12"/>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2"/>
      <color rgb="FFFF0000"/>
      <name val="Calibri"/>
      <family val="2"/>
      <scheme val="minor"/>
    </font>
    <font>
      <b/>
      <sz val="12"/>
      <color rgb="FFFF0000"/>
      <name val="Calibri"/>
      <family val="2"/>
      <scheme val="minor"/>
    </font>
    <font>
      <b/>
      <sz val="14"/>
      <color theme="1"/>
      <name val="Calibri (Body)"/>
    </font>
    <font>
      <b/>
      <sz val="18"/>
      <color theme="1"/>
      <name val="Calibri (Body)"/>
    </font>
    <font>
      <i/>
      <sz val="14"/>
      <color theme="1"/>
      <name val="Calibri"/>
      <family val="2"/>
      <scheme val="minor"/>
    </font>
    <font>
      <u/>
      <sz val="12"/>
      <color theme="10"/>
      <name val="Calibri"/>
      <family val="2"/>
      <scheme val="minor"/>
    </font>
    <font>
      <sz val="12"/>
      <color rgb="FF232222"/>
      <name val="Arial"/>
      <family val="2"/>
    </font>
    <font>
      <sz val="12"/>
      <color rgb="FF000000"/>
      <name val="Calibri"/>
      <family val="2"/>
      <scheme val="minor"/>
    </font>
    <font>
      <sz val="10"/>
      <color rgb="FF000000"/>
      <name val="Tahoma"/>
      <family val="2"/>
    </font>
    <font>
      <b/>
      <sz val="10"/>
      <color rgb="FF000000"/>
      <name val="Tahoma"/>
      <family val="2"/>
    </font>
    <font>
      <b/>
      <sz val="10.5"/>
      <color rgb="FF000000"/>
      <name val="Tahoma"/>
      <family val="2"/>
    </font>
    <font>
      <b/>
      <sz val="12"/>
      <color rgb="FF000000"/>
      <name val="Calibri"/>
      <family val="2"/>
      <scheme val="minor"/>
    </font>
    <font>
      <sz val="12"/>
      <color rgb="FF333333"/>
      <name val="Arial"/>
      <family val="2"/>
    </font>
    <font>
      <sz val="12"/>
      <color theme="1"/>
      <name val="Arial"/>
      <family val="2"/>
    </font>
    <font>
      <sz val="12"/>
      <color theme="1"/>
      <name val="Calibri"/>
      <family val="2"/>
    </font>
    <font>
      <sz val="10"/>
      <name val="Arial"/>
      <family val="2"/>
    </font>
    <font>
      <b/>
      <sz val="11"/>
      <color theme="1"/>
      <name val="Calibri"/>
      <family val="2"/>
      <scheme val="minor"/>
    </font>
    <font>
      <sz val="12"/>
      <name val="Calibri"/>
      <family val="2"/>
    </font>
    <font>
      <b/>
      <sz val="11"/>
      <name val="Calibri"/>
      <family val="2"/>
      <scheme val="minor"/>
    </font>
    <font>
      <sz val="11"/>
      <name val="Calibri"/>
      <family val="2"/>
      <scheme val="minor"/>
    </font>
    <font>
      <sz val="11"/>
      <name val="Calibri"/>
      <family val="2"/>
    </font>
    <font>
      <b/>
      <sz val="11"/>
      <name val="Calibri"/>
      <family val="2"/>
    </font>
    <font>
      <sz val="11"/>
      <name val="Arial"/>
      <family val="2"/>
    </font>
    <font>
      <b/>
      <sz val="9"/>
      <color rgb="FF000000"/>
      <name val="Tahoma"/>
      <family val="2"/>
    </font>
    <font>
      <sz val="9"/>
      <color rgb="FF000000"/>
      <name val="Tahoma"/>
      <family val="2"/>
    </font>
    <font>
      <sz val="12"/>
      <color theme="0" tint="-4.9989318521683403E-2"/>
      <name val="Calibri"/>
      <family val="2"/>
      <scheme val="minor"/>
    </font>
    <font>
      <b/>
      <sz val="28"/>
      <color theme="1"/>
      <name val="Calibri"/>
      <family val="2"/>
      <scheme val="minor"/>
    </font>
    <font>
      <b/>
      <sz val="12"/>
      <color rgb="FF000000"/>
      <name val="Tahoma"/>
      <family val="2"/>
    </font>
    <font>
      <sz val="12"/>
      <color rgb="FF000000"/>
      <name val="Tahoma"/>
      <family val="2"/>
    </font>
    <font>
      <b/>
      <sz val="12"/>
      <color rgb="FF000000"/>
      <name val="Calibri"/>
      <family val="2"/>
    </font>
    <font>
      <sz val="12"/>
      <color rgb="FF000000"/>
      <name val="Calibri"/>
      <family val="2"/>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3" tint="0.79998168889431442"/>
        <bgColor indexed="64"/>
      </patternFill>
    </fill>
  </fills>
  <borders count="5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diagonal/>
    </border>
    <border>
      <left/>
      <right style="thick">
        <color auto="1"/>
      </right>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
      <left style="medium">
        <color auto="1"/>
      </left>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diagonal/>
    </border>
    <border>
      <left/>
      <right/>
      <top/>
      <bottom style="medium">
        <color auto="1"/>
      </bottom>
      <diagonal/>
    </border>
    <border>
      <left/>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double">
        <color indexed="64"/>
      </bottom>
      <diagonal/>
    </border>
    <border>
      <left style="medium">
        <color auto="1"/>
      </left>
      <right style="thin">
        <color auto="1"/>
      </right>
      <top/>
      <bottom style="thin">
        <color auto="1"/>
      </bottom>
      <diagonal/>
    </border>
    <border>
      <left style="medium">
        <color auto="1"/>
      </left>
      <right style="thin">
        <color auto="1"/>
      </right>
      <top style="double">
        <color auto="1"/>
      </top>
      <bottom/>
      <diagonal/>
    </border>
    <border>
      <left style="thin">
        <color auto="1"/>
      </left>
      <right style="medium">
        <color auto="1"/>
      </right>
      <top/>
      <bottom/>
      <diagonal/>
    </border>
    <border>
      <left style="thin">
        <color auto="1"/>
      </left>
      <right style="thin">
        <color auto="1"/>
      </right>
      <top/>
      <bottom style="double">
        <color indexed="64"/>
      </bottom>
      <diagonal/>
    </border>
    <border>
      <left style="thin">
        <color auto="1"/>
      </left>
      <right style="medium">
        <color auto="1"/>
      </right>
      <top/>
      <bottom style="double">
        <color indexed="64"/>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auto="1"/>
      </right>
      <top style="double">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medium">
        <color auto="1"/>
      </left>
      <right style="thin">
        <color auto="1"/>
      </right>
      <top style="medium">
        <color auto="1"/>
      </top>
      <bottom style="thin">
        <color indexed="64"/>
      </bottom>
      <diagonal/>
    </border>
    <border>
      <left/>
      <right style="medium">
        <color auto="1"/>
      </right>
      <top/>
      <bottom style="double">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ck">
        <color auto="1"/>
      </left>
      <right style="thick">
        <color auto="1"/>
      </right>
      <top style="thick">
        <color auto="1"/>
      </top>
      <bottom style="thick">
        <color auto="1"/>
      </bottom>
      <diagonal/>
    </border>
  </borders>
  <cellStyleXfs count="8">
    <xf numFmtId="0" fontId="0" fillId="0" borderId="0"/>
    <xf numFmtId="44" fontId="2" fillId="0" borderId="0" applyFont="0" applyFill="0" applyBorder="0" applyAlignment="0" applyProtection="0"/>
    <xf numFmtId="9" fontId="2" fillId="0" borderId="0" applyFont="0" applyFill="0" applyBorder="0" applyAlignment="0" applyProtection="0"/>
    <xf numFmtId="0" fontId="13" fillId="0" borderId="0" applyNumberFormat="0" applyFill="0" applyBorder="0" applyAlignment="0" applyProtection="0"/>
    <xf numFmtId="43" fontId="2"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cellStyleXfs>
  <cellXfs count="290">
    <xf numFmtId="0" fontId="0" fillId="0" borderId="0" xfId="0"/>
    <xf numFmtId="0" fontId="0" fillId="2" borderId="4" xfId="0" applyFill="1" applyBorder="1"/>
    <xf numFmtId="0" fontId="0" fillId="3" borderId="7" xfId="0" applyFill="1" applyBorder="1"/>
    <xf numFmtId="0" fontId="6" fillId="3" borderId="0" xfId="0" applyFont="1" applyFill="1" applyAlignment="1">
      <alignment horizontal="center"/>
    </xf>
    <xf numFmtId="0" fontId="6" fillId="3" borderId="8" xfId="0" applyFont="1" applyFill="1" applyBorder="1" applyAlignment="1">
      <alignment horizontal="center"/>
    </xf>
    <xf numFmtId="9" fontId="7" fillId="4" borderId="9" xfId="2" applyFont="1" applyFill="1" applyBorder="1"/>
    <xf numFmtId="44" fontId="0" fillId="4" borderId="0" xfId="1" applyFont="1" applyFill="1" applyBorder="1"/>
    <xf numFmtId="44" fontId="0" fillId="4" borderId="8" xfId="1" applyFont="1" applyFill="1" applyBorder="1"/>
    <xf numFmtId="9" fontId="7" fillId="3" borderId="9" xfId="2" applyFont="1" applyFill="1" applyBorder="1"/>
    <xf numFmtId="44" fontId="0" fillId="3" borderId="0" xfId="1" applyFont="1" applyFill="1" applyBorder="1"/>
    <xf numFmtId="44" fontId="0" fillId="3" borderId="8" xfId="1" applyFont="1" applyFill="1" applyBorder="1"/>
    <xf numFmtId="9" fontId="7" fillId="4" borderId="10" xfId="2" applyFont="1" applyFill="1" applyBorder="1"/>
    <xf numFmtId="44" fontId="0" fillId="4" borderId="5" xfId="1" applyFont="1" applyFill="1" applyBorder="1"/>
    <xf numFmtId="44" fontId="0" fillId="4" borderId="6" xfId="1" applyFont="1" applyFill="1" applyBorder="1" applyAlignment="1">
      <alignment horizontal="center"/>
    </xf>
    <xf numFmtId="44" fontId="0" fillId="4" borderId="6" xfId="1" applyFont="1" applyFill="1" applyBorder="1"/>
    <xf numFmtId="0" fontId="6" fillId="3" borderId="2" xfId="0" applyFont="1" applyFill="1" applyBorder="1" applyAlignment="1">
      <alignment horizontal="center"/>
    </xf>
    <xf numFmtId="44" fontId="0" fillId="0" borderId="0" xfId="1" applyFont="1"/>
    <xf numFmtId="9" fontId="0" fillId="0" borderId="0" xfId="2" applyFont="1"/>
    <xf numFmtId="164" fontId="0" fillId="0" borderId="0" xfId="2" applyNumberFormat="1" applyFont="1"/>
    <xf numFmtId="10" fontId="0" fillId="0" borderId="0" xfId="2" applyNumberFormat="1" applyFont="1"/>
    <xf numFmtId="0" fontId="3" fillId="0" borderId="0" xfId="0" applyFont="1" applyAlignment="1">
      <alignment horizontal="center"/>
    </xf>
    <xf numFmtId="44" fontId="0" fillId="0" borderId="0" xfId="0" applyNumberFormat="1"/>
    <xf numFmtId="0" fontId="3" fillId="0" borderId="0" xfId="0" applyFont="1" applyAlignment="1">
      <alignment horizontal="right"/>
    </xf>
    <xf numFmtId="9" fontId="3" fillId="0" borderId="0" xfId="2" applyFont="1" applyAlignment="1">
      <alignment horizontal="right"/>
    </xf>
    <xf numFmtId="44" fontId="3" fillId="0" borderId="0" xfId="0" applyNumberFormat="1" applyFont="1"/>
    <xf numFmtId="0" fontId="3" fillId="0" borderId="0" xfId="0" applyFont="1" applyAlignment="1">
      <alignment horizontal="center" vertical="center"/>
    </xf>
    <xf numFmtId="0" fontId="6" fillId="3" borderId="3" xfId="0" applyFont="1" applyFill="1" applyBorder="1" applyAlignment="1">
      <alignment horizontal="center"/>
    </xf>
    <xf numFmtId="0" fontId="6" fillId="3" borderId="1" xfId="0" applyFont="1" applyFill="1" applyBorder="1" applyAlignment="1">
      <alignment horizontal="center"/>
    </xf>
    <xf numFmtId="44" fontId="0" fillId="4" borderId="11" xfId="1" applyFont="1" applyFill="1" applyBorder="1"/>
    <xf numFmtId="44" fontId="0" fillId="3" borderId="11" xfId="1" applyFont="1" applyFill="1" applyBorder="1"/>
    <xf numFmtId="44" fontId="0" fillId="4" borderId="4" xfId="1" applyFont="1" applyFill="1" applyBorder="1"/>
    <xf numFmtId="49" fontId="0" fillId="0" borderId="0" xfId="0" applyNumberFormat="1" applyAlignment="1">
      <alignment horizontal="right"/>
    </xf>
    <xf numFmtId="0" fontId="0" fillId="6" borderId="0" xfId="0" applyFill="1"/>
    <xf numFmtId="49" fontId="0" fillId="6" borderId="0" xfId="0" applyNumberFormat="1" applyFill="1" applyAlignment="1">
      <alignment horizontal="right"/>
    </xf>
    <xf numFmtId="49" fontId="0" fillId="6" borderId="13" xfId="0" applyNumberFormat="1" applyFill="1" applyBorder="1" applyAlignment="1">
      <alignment horizontal="right"/>
    </xf>
    <xf numFmtId="0" fontId="0" fillId="6" borderId="14" xfId="0" applyFill="1" applyBorder="1"/>
    <xf numFmtId="49" fontId="0" fillId="6" borderId="16" xfId="0" applyNumberFormat="1" applyFill="1" applyBorder="1" applyAlignment="1">
      <alignment horizontal="right"/>
    </xf>
    <xf numFmtId="0" fontId="0" fillId="6" borderId="17" xfId="0" applyFill="1" applyBorder="1"/>
    <xf numFmtId="0" fontId="7" fillId="6" borderId="0" xfId="0" applyFont="1" applyFill="1"/>
    <xf numFmtId="0" fontId="0" fillId="6" borderId="0" xfId="0" applyFill="1" applyAlignment="1">
      <alignment vertical="top" wrapText="1"/>
    </xf>
    <xf numFmtId="0" fontId="0" fillId="6" borderId="17" xfId="0" applyFill="1" applyBorder="1" applyAlignment="1">
      <alignment vertical="top" wrapText="1"/>
    </xf>
    <xf numFmtId="0" fontId="0" fillId="6" borderId="15" xfId="0" applyFill="1" applyBorder="1"/>
    <xf numFmtId="0" fontId="0" fillId="6" borderId="0" xfId="0" applyFill="1" applyAlignment="1">
      <alignment horizontal="left" vertical="top" wrapText="1"/>
    </xf>
    <xf numFmtId="0" fontId="7" fillId="6" borderId="0" xfId="0" applyFont="1" applyFill="1" applyAlignment="1">
      <alignment horizontal="left" vertical="top" wrapText="1"/>
    </xf>
    <xf numFmtId="0" fontId="7" fillId="6" borderId="17" xfId="0" applyFont="1" applyFill="1" applyBorder="1" applyAlignment="1">
      <alignment horizontal="left" vertical="top" wrapText="1"/>
    </xf>
    <xf numFmtId="44" fontId="0" fillId="4" borderId="4" xfId="1" applyFont="1" applyFill="1" applyBorder="1" applyAlignment="1">
      <alignment horizontal="center"/>
    </xf>
    <xf numFmtId="49" fontId="7" fillId="6" borderId="16" xfId="0" applyNumberFormat="1" applyFont="1" applyFill="1" applyBorder="1" applyAlignment="1">
      <alignment horizontal="center" vertical="center"/>
    </xf>
    <xf numFmtId="49" fontId="7" fillId="6" borderId="0" xfId="0" applyNumberFormat="1" applyFont="1" applyFill="1" applyAlignment="1">
      <alignment horizontal="center" vertical="center"/>
    </xf>
    <xf numFmtId="0" fontId="3" fillId="0" borderId="0" xfId="0" applyFont="1"/>
    <xf numFmtId="44" fontId="0" fillId="0" borderId="0" xfId="1" applyFont="1" applyFill="1" applyBorder="1"/>
    <xf numFmtId="0" fontId="13" fillId="6" borderId="0" xfId="3" applyFill="1"/>
    <xf numFmtId="0" fontId="14" fillId="6" borderId="0" xfId="0" applyFont="1" applyFill="1" applyAlignment="1">
      <alignment wrapText="1"/>
    </xf>
    <xf numFmtId="0" fontId="14" fillId="6" borderId="0" xfId="0" applyFont="1" applyFill="1" applyAlignment="1">
      <alignment vertical="center"/>
    </xf>
    <xf numFmtId="0" fontId="0" fillId="6" borderId="0" xfId="0" applyFill="1" applyAlignment="1">
      <alignment wrapText="1"/>
    </xf>
    <xf numFmtId="0" fontId="20" fillId="6" borderId="0" xfId="0" applyFont="1" applyFill="1"/>
    <xf numFmtId="0" fontId="21" fillId="6" borderId="0" xfId="0" applyFont="1" applyFill="1"/>
    <xf numFmtId="0" fontId="0" fillId="6" borderId="13" xfId="0" applyFill="1" applyBorder="1"/>
    <xf numFmtId="0" fontId="5" fillId="6" borderId="14" xfId="0" applyFont="1" applyFill="1" applyBorder="1"/>
    <xf numFmtId="0" fontId="0" fillId="6" borderId="16" xfId="0" applyFill="1" applyBorder="1"/>
    <xf numFmtId="0" fontId="0" fillId="6" borderId="18" xfId="0" applyFill="1" applyBorder="1"/>
    <xf numFmtId="0" fontId="4" fillId="6" borderId="19" xfId="0" applyFont="1" applyFill="1" applyBorder="1"/>
    <xf numFmtId="0" fontId="0" fillId="0" borderId="24" xfId="0" applyBorder="1"/>
    <xf numFmtId="0" fontId="0" fillId="0" borderId="25" xfId="0" applyBorder="1"/>
    <xf numFmtId="0" fontId="0" fillId="6" borderId="24" xfId="0" applyFill="1" applyBorder="1"/>
    <xf numFmtId="0" fontId="7" fillId="6" borderId="24" xfId="0" applyFont="1" applyFill="1" applyBorder="1"/>
    <xf numFmtId="0" fontId="5" fillId="2" borderId="5" xfId="0" applyFont="1" applyFill="1" applyBorder="1" applyAlignment="1">
      <alignment horizontal="center"/>
    </xf>
    <xf numFmtId="9" fontId="0" fillId="0" borderId="0" xfId="0" applyNumberFormat="1"/>
    <xf numFmtId="43" fontId="0" fillId="0" borderId="0" xfId="4" applyFont="1"/>
    <xf numFmtId="166" fontId="0" fillId="0" borderId="0" xfId="4" applyNumberFormat="1" applyFont="1"/>
    <xf numFmtId="44" fontId="0" fillId="7" borderId="0" xfId="1" applyFont="1" applyFill="1" applyBorder="1"/>
    <xf numFmtId="44" fontId="0" fillId="7" borderId="8" xfId="1" applyFont="1" applyFill="1" applyBorder="1"/>
    <xf numFmtId="0" fontId="25" fillId="0" borderId="0" xfId="0" applyFont="1"/>
    <xf numFmtId="3" fontId="25" fillId="7" borderId="26" xfId="0" applyNumberFormat="1" applyFont="1" applyFill="1" applyBorder="1"/>
    <xf numFmtId="10" fontId="25" fillId="7" borderId="31" xfId="0" applyNumberFormat="1" applyFont="1" applyFill="1" applyBorder="1"/>
    <xf numFmtId="0" fontId="25" fillId="7" borderId="31" xfId="0" applyFont="1" applyFill="1" applyBorder="1"/>
    <xf numFmtId="3" fontId="25" fillId="7" borderId="27" xfId="0" applyNumberFormat="1" applyFont="1" applyFill="1" applyBorder="1"/>
    <xf numFmtId="10" fontId="25" fillId="7" borderId="26" xfId="0" applyNumberFormat="1" applyFont="1" applyFill="1" applyBorder="1"/>
    <xf numFmtId="10" fontId="25" fillId="7" borderId="27" xfId="0" applyNumberFormat="1" applyFont="1" applyFill="1" applyBorder="1"/>
    <xf numFmtId="166" fontId="25" fillId="7" borderId="26" xfId="4" applyNumberFormat="1" applyFont="1" applyFill="1" applyBorder="1"/>
    <xf numFmtId="0" fontId="25" fillId="7" borderId="27" xfId="0" applyFont="1" applyFill="1" applyBorder="1"/>
    <xf numFmtId="167" fontId="25" fillId="0" borderId="0" xfId="0" applyNumberFormat="1" applyFont="1"/>
    <xf numFmtId="166" fontId="25" fillId="7" borderId="28" xfId="4" applyNumberFormat="1" applyFont="1" applyFill="1" applyBorder="1"/>
    <xf numFmtId="166" fontId="25" fillId="7" borderId="13" xfId="4" applyNumberFormat="1" applyFont="1" applyFill="1" applyBorder="1"/>
    <xf numFmtId="166" fontId="25" fillId="7" borderId="14" xfId="4" applyNumberFormat="1" applyFont="1" applyFill="1" applyBorder="1"/>
    <xf numFmtId="0" fontId="25" fillId="7" borderId="14" xfId="0" applyFont="1" applyFill="1" applyBorder="1"/>
    <xf numFmtId="0" fontId="25" fillId="7" borderId="29" xfId="0" applyFont="1" applyFill="1" applyBorder="1"/>
    <xf numFmtId="166" fontId="25" fillId="7" borderId="30" xfId="4" applyNumberFormat="1" applyFont="1" applyFill="1" applyBorder="1"/>
    <xf numFmtId="166" fontId="25" fillId="7" borderId="19" xfId="4" applyNumberFormat="1" applyFont="1" applyFill="1" applyBorder="1"/>
    <xf numFmtId="0" fontId="25" fillId="7" borderId="20" xfId="0" applyFont="1" applyFill="1" applyBorder="1"/>
    <xf numFmtId="44" fontId="0" fillId="0" borderId="0" xfId="1" applyFont="1" applyFill="1"/>
    <xf numFmtId="0" fontId="3" fillId="0" borderId="0" xfId="0" applyFont="1" applyAlignment="1">
      <alignment horizontal="left"/>
    </xf>
    <xf numFmtId="0" fontId="0" fillId="2" borderId="1" xfId="0" applyFill="1" applyBorder="1"/>
    <xf numFmtId="0" fontId="0" fillId="2" borderId="2" xfId="0" applyFill="1" applyBorder="1"/>
    <xf numFmtId="0" fontId="0" fillId="2" borderId="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3" borderId="0" xfId="0" applyFill="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8" xfId="0" applyFill="1" applyBorder="1" applyAlignment="1">
      <alignment horizontal="center"/>
    </xf>
    <xf numFmtId="9" fontId="0" fillId="7" borderId="9" xfId="2" applyFont="1" applyFill="1" applyBorder="1"/>
    <xf numFmtId="9" fontId="0" fillId="7" borderId="10" xfId="2" applyFont="1" applyFill="1" applyBorder="1"/>
    <xf numFmtId="0" fontId="0" fillId="3" borderId="2" xfId="0" applyFill="1" applyBorder="1" applyAlignment="1">
      <alignment horizontal="center"/>
    </xf>
    <xf numFmtId="9" fontId="0" fillId="0" borderId="19" xfId="0" applyNumberFormat="1" applyBorder="1"/>
    <xf numFmtId="166" fontId="0" fillId="0" borderId="19" xfId="4" applyNumberFormat="1" applyFont="1" applyBorder="1"/>
    <xf numFmtId="168" fontId="0" fillId="0" borderId="0" xfId="0" applyNumberFormat="1"/>
    <xf numFmtId="0" fontId="24" fillId="0" borderId="0" xfId="0" applyFont="1"/>
    <xf numFmtId="0" fontId="1" fillId="0" borderId="0" xfId="0" applyFont="1"/>
    <xf numFmtId="166" fontId="1" fillId="0" borderId="0" xfId="4" applyNumberFormat="1" applyFont="1"/>
    <xf numFmtId="0" fontId="26" fillId="0" borderId="0" xfId="0" applyFont="1"/>
    <xf numFmtId="0" fontId="27" fillId="0" borderId="0" xfId="0" applyFont="1"/>
    <xf numFmtId="0" fontId="27" fillId="0" borderId="0" xfId="0" applyFont="1" applyAlignment="1">
      <alignment horizontal="right"/>
    </xf>
    <xf numFmtId="0" fontId="24" fillId="0" borderId="19" xfId="0" applyFont="1" applyBorder="1"/>
    <xf numFmtId="166" fontId="1" fillId="0" borderId="0" xfId="4" applyNumberFormat="1" applyFont="1" applyBorder="1"/>
    <xf numFmtId="0" fontId="1" fillId="0" borderId="19" xfId="0" applyFont="1" applyBorder="1"/>
    <xf numFmtId="166" fontId="1" fillId="0" borderId="19" xfId="0" applyNumberFormat="1" applyFont="1" applyBorder="1"/>
    <xf numFmtId="166" fontId="1" fillId="0" borderId="0" xfId="0" applyNumberFormat="1" applyFont="1"/>
    <xf numFmtId="166" fontId="1" fillId="0" borderId="19" xfId="4" applyNumberFormat="1" applyFont="1" applyBorder="1"/>
    <xf numFmtId="166" fontId="1" fillId="0" borderId="23" xfId="4" applyNumberFormat="1" applyFont="1" applyBorder="1"/>
    <xf numFmtId="43" fontId="27" fillId="0" borderId="0" xfId="4" applyFont="1"/>
    <xf numFmtId="43" fontId="27" fillId="0" borderId="0" xfId="4" applyFont="1" applyFill="1"/>
    <xf numFmtId="43" fontId="27" fillId="0" borderId="19" xfId="4" applyFont="1" applyBorder="1"/>
    <xf numFmtId="43" fontId="27" fillId="0" borderId="19" xfId="4" applyFont="1" applyFill="1" applyBorder="1"/>
    <xf numFmtId="0" fontId="27" fillId="0" borderId="0" xfId="0" applyFont="1" applyAlignment="1">
      <alignment horizontal="center"/>
    </xf>
    <xf numFmtId="43" fontId="1" fillId="0" borderId="0" xfId="0" applyNumberFormat="1" applyFont="1"/>
    <xf numFmtId="0" fontId="28" fillId="0" borderId="0" xfId="0" applyFont="1"/>
    <xf numFmtId="43" fontId="28" fillId="0" borderId="0" xfId="0" applyNumberFormat="1" applyFont="1"/>
    <xf numFmtId="0" fontId="29" fillId="0" borderId="0" xfId="5" applyFont="1"/>
    <xf numFmtId="0" fontId="28" fillId="0" borderId="0" xfId="5" applyFont="1"/>
    <xf numFmtId="166" fontId="28" fillId="8" borderId="0" xfId="6" applyNumberFormat="1" applyFont="1" applyFill="1"/>
    <xf numFmtId="0" fontId="28" fillId="0" borderId="0" xfId="5" applyFont="1" applyAlignment="1">
      <alignment horizontal="left"/>
    </xf>
    <xf numFmtId="166" fontId="28" fillId="0" borderId="0" xfId="6" applyNumberFormat="1" applyFont="1"/>
    <xf numFmtId="166" fontId="28" fillId="0" borderId="0" xfId="5" applyNumberFormat="1" applyFont="1"/>
    <xf numFmtId="166" fontId="28" fillId="0" borderId="0" xfId="6" applyNumberFormat="1" applyFont="1" applyFill="1"/>
    <xf numFmtId="166" fontId="28" fillId="0" borderId="0" xfId="6" applyNumberFormat="1" applyFont="1" applyFill="1" applyProtection="1"/>
    <xf numFmtId="166" fontId="28" fillId="0" borderId="0" xfId="6" applyNumberFormat="1" applyFont="1" applyProtection="1"/>
    <xf numFmtId="0" fontId="29" fillId="0" borderId="0" xfId="5" applyFont="1" applyAlignment="1">
      <alignment horizontal="left"/>
    </xf>
    <xf numFmtId="10" fontId="28" fillId="0" borderId="0" xfId="7" applyNumberFormat="1" applyFont="1" applyFill="1"/>
    <xf numFmtId="166" fontId="28" fillId="8" borderId="0" xfId="5" applyNumberFormat="1" applyFont="1" applyFill="1"/>
    <xf numFmtId="166" fontId="28" fillId="0" borderId="0" xfId="5" applyNumberFormat="1" applyFont="1" applyAlignment="1">
      <alignment horizontal="left"/>
    </xf>
    <xf numFmtId="10" fontId="28" fillId="0" borderId="0" xfId="5" applyNumberFormat="1" applyFont="1" applyAlignment="1">
      <alignment horizontal="right"/>
    </xf>
    <xf numFmtId="10" fontId="28" fillId="0" borderId="0" xfId="7" applyNumberFormat="1" applyFont="1"/>
    <xf numFmtId="0" fontId="30" fillId="0" borderId="0" xfId="5" applyFont="1"/>
    <xf numFmtId="0" fontId="0" fillId="6" borderId="33" xfId="0" applyFill="1" applyBorder="1" applyAlignment="1">
      <alignment horizontal="right"/>
    </xf>
    <xf numFmtId="0" fontId="0" fillId="0" borderId="34" xfId="0" applyBorder="1" applyAlignment="1">
      <alignment horizontal="right"/>
    </xf>
    <xf numFmtId="0" fontId="0" fillId="0" borderId="33" xfId="0" applyBorder="1"/>
    <xf numFmtId="0" fontId="0" fillId="0" borderId="35" xfId="0" applyBorder="1" applyAlignment="1">
      <alignment horizontal="right"/>
    </xf>
    <xf numFmtId="0" fontId="0" fillId="0" borderId="36" xfId="0" applyBorder="1" applyAlignment="1">
      <alignment horizontal="right"/>
    </xf>
    <xf numFmtId="0" fontId="3" fillId="0" borderId="34" xfId="0" applyFont="1" applyBorder="1" applyAlignment="1">
      <alignment horizontal="right"/>
    </xf>
    <xf numFmtId="0" fontId="22" fillId="0" borderId="36" xfId="0" applyFont="1" applyBorder="1" applyAlignment="1">
      <alignment horizontal="right"/>
    </xf>
    <xf numFmtId="0" fontId="0" fillId="0" borderId="34" xfId="0" applyBorder="1"/>
    <xf numFmtId="0" fontId="3" fillId="0" borderId="35" xfId="0" applyFont="1" applyBorder="1" applyAlignment="1">
      <alignment horizontal="right"/>
    </xf>
    <xf numFmtId="0" fontId="8" fillId="5" borderId="32" xfId="0" applyFont="1" applyFill="1" applyBorder="1" applyAlignment="1">
      <alignment horizontal="right"/>
    </xf>
    <xf numFmtId="0" fontId="3" fillId="6" borderId="22" xfId="0" applyFont="1" applyFill="1" applyBorder="1" applyAlignment="1">
      <alignment horizontal="center"/>
    </xf>
    <xf numFmtId="0" fontId="3" fillId="0" borderId="38" xfId="0" applyFont="1" applyBorder="1" applyAlignment="1">
      <alignment horizontal="right"/>
    </xf>
    <xf numFmtId="44" fontId="3" fillId="6" borderId="0" xfId="0" applyNumberFormat="1" applyFont="1" applyFill="1"/>
    <xf numFmtId="44" fontId="0" fillId="0" borderId="31" xfId="1" applyFont="1" applyFill="1" applyBorder="1"/>
    <xf numFmtId="44" fontId="0" fillId="0" borderId="39" xfId="1" applyFont="1" applyFill="1" applyBorder="1"/>
    <xf numFmtId="10" fontId="0" fillId="3" borderId="31" xfId="2" applyNumberFormat="1" applyFont="1" applyFill="1" applyBorder="1" applyProtection="1">
      <protection locked="0"/>
    </xf>
    <xf numFmtId="10" fontId="0" fillId="3" borderId="39" xfId="2" applyNumberFormat="1" applyFont="1" applyFill="1" applyBorder="1" applyProtection="1">
      <protection locked="0"/>
    </xf>
    <xf numFmtId="10" fontId="0" fillId="4" borderId="31" xfId="2" applyNumberFormat="1" applyFont="1" applyFill="1" applyBorder="1" applyProtection="1">
      <protection locked="0"/>
    </xf>
    <xf numFmtId="10" fontId="0" fillId="4" borderId="39" xfId="2" applyNumberFormat="1" applyFont="1" applyFill="1" applyBorder="1" applyProtection="1">
      <protection locked="0"/>
    </xf>
    <xf numFmtId="44" fontId="0" fillId="4" borderId="31" xfId="1" applyFont="1" applyFill="1" applyBorder="1" applyProtection="1">
      <protection locked="0"/>
    </xf>
    <xf numFmtId="44" fontId="0" fillId="4" borderId="39" xfId="1" applyFont="1" applyFill="1" applyBorder="1" applyProtection="1">
      <protection locked="0"/>
    </xf>
    <xf numFmtId="44" fontId="0" fillId="4" borderId="40" xfId="1" applyFont="1" applyFill="1" applyBorder="1" applyProtection="1">
      <protection locked="0"/>
    </xf>
    <xf numFmtId="0" fontId="0" fillId="6" borderId="31" xfId="0" applyFill="1" applyBorder="1"/>
    <xf numFmtId="0" fontId="0" fillId="6" borderId="39" xfId="0" applyFill="1" applyBorder="1"/>
    <xf numFmtId="44" fontId="0" fillId="6" borderId="31" xfId="1" applyFont="1" applyFill="1" applyBorder="1" applyProtection="1"/>
    <xf numFmtId="44" fontId="0" fillId="6" borderId="39" xfId="1" applyFont="1" applyFill="1" applyBorder="1" applyProtection="1"/>
    <xf numFmtId="44" fontId="3" fillId="0" borderId="31" xfId="1" applyFont="1" applyBorder="1" applyProtection="1"/>
    <xf numFmtId="44" fontId="3" fillId="0" borderId="39" xfId="1" applyFont="1" applyBorder="1" applyProtection="1"/>
    <xf numFmtId="0" fontId="3" fillId="0" borderId="44" xfId="0" applyFont="1" applyBorder="1" applyAlignment="1">
      <alignment horizontal="right"/>
    </xf>
    <xf numFmtId="0" fontId="3" fillId="0" borderId="33" xfId="0" applyFont="1" applyBorder="1" applyAlignment="1">
      <alignment horizontal="right"/>
    </xf>
    <xf numFmtId="0" fontId="3" fillId="5" borderId="33" xfId="0" applyFont="1" applyFill="1" applyBorder="1" applyAlignment="1">
      <alignment horizontal="right"/>
    </xf>
    <xf numFmtId="44" fontId="3" fillId="0" borderId="40" xfId="1" applyFont="1" applyFill="1" applyBorder="1" applyProtection="1">
      <protection locked="0"/>
    </xf>
    <xf numFmtId="44" fontId="3" fillId="0" borderId="41" xfId="1" applyFont="1" applyFill="1" applyBorder="1" applyProtection="1">
      <protection locked="0"/>
    </xf>
    <xf numFmtId="44" fontId="3" fillId="6" borderId="31" xfId="1" applyFont="1" applyFill="1" applyBorder="1" applyProtection="1"/>
    <xf numFmtId="44" fontId="3" fillId="0" borderId="39" xfId="1" applyFont="1" applyFill="1" applyBorder="1" applyProtection="1"/>
    <xf numFmtId="44" fontId="3" fillId="0" borderId="31" xfId="1" applyFont="1" applyFill="1" applyBorder="1" applyProtection="1"/>
    <xf numFmtId="0" fontId="0" fillId="6" borderId="0" xfId="0" applyFill="1" applyAlignment="1">
      <alignment horizontal="center"/>
    </xf>
    <xf numFmtId="44" fontId="3" fillId="0" borderId="41" xfId="1" applyFont="1" applyFill="1" applyBorder="1" applyProtection="1"/>
    <xf numFmtId="10" fontId="0" fillId="6" borderId="31" xfId="2" applyNumberFormat="1" applyFont="1" applyFill="1" applyBorder="1" applyProtection="1"/>
    <xf numFmtId="44" fontId="0" fillId="6" borderId="40" xfId="1" applyFont="1" applyFill="1" applyBorder="1" applyProtection="1"/>
    <xf numFmtId="44" fontId="0" fillId="0" borderId="31" xfId="1" applyFont="1" applyFill="1" applyBorder="1" applyProtection="1"/>
    <xf numFmtId="44" fontId="0" fillId="0" borderId="40" xfId="1" applyFont="1" applyFill="1" applyBorder="1" applyProtection="1"/>
    <xf numFmtId="44" fontId="33" fillId="6" borderId="31" xfId="1" applyFont="1" applyFill="1" applyBorder="1" applyProtection="1"/>
    <xf numFmtId="44" fontId="0" fillId="0" borderId="39" xfId="1" applyFont="1" applyFill="1" applyBorder="1" applyProtection="1"/>
    <xf numFmtId="44" fontId="0" fillId="0" borderId="41" xfId="1" applyFont="1" applyFill="1" applyBorder="1" applyProtection="1"/>
    <xf numFmtId="0" fontId="3" fillId="6" borderId="0" xfId="0" applyFont="1" applyFill="1"/>
    <xf numFmtId="0" fontId="3" fillId="6" borderId="0" xfId="0" applyFont="1" applyFill="1" applyAlignment="1">
      <alignment horizontal="center"/>
    </xf>
    <xf numFmtId="0" fontId="3" fillId="6" borderId="0" xfId="0" applyFont="1" applyFill="1" applyAlignment="1">
      <alignment horizontal="center" wrapText="1"/>
    </xf>
    <xf numFmtId="0" fontId="19" fillId="6" borderId="0" xfId="0" applyFont="1" applyFill="1" applyAlignment="1">
      <alignment horizontal="left"/>
    </xf>
    <xf numFmtId="0" fontId="0" fillId="6" borderId="0" xfId="1" applyNumberFormat="1" applyFont="1" applyFill="1" applyBorder="1" applyProtection="1"/>
    <xf numFmtId="0" fontId="15" fillId="6" borderId="0" xfId="0" applyFont="1" applyFill="1" applyAlignment="1">
      <alignment horizontal="left"/>
    </xf>
    <xf numFmtId="10" fontId="0" fillId="6" borderId="0" xfId="0" applyNumberFormat="1" applyFill="1"/>
    <xf numFmtId="0" fontId="3" fillId="6" borderId="0" xfId="0" applyFont="1" applyFill="1" applyAlignment="1">
      <alignment horizontal="left"/>
    </xf>
    <xf numFmtId="44" fontId="0" fillId="6" borderId="0" xfId="1" applyFont="1" applyFill="1" applyBorder="1" applyProtection="1">
      <protection locked="0"/>
    </xf>
    <xf numFmtId="49" fontId="7" fillId="6" borderId="16" xfId="0" applyNumberFormat="1" applyFont="1" applyFill="1" applyBorder="1" applyAlignment="1">
      <alignment vertical="center"/>
    </xf>
    <xf numFmtId="49" fontId="7" fillId="6" borderId="0" xfId="0" applyNumberFormat="1" applyFont="1" applyFill="1" applyAlignment="1">
      <alignment vertical="center"/>
    </xf>
    <xf numFmtId="0" fontId="7" fillId="6" borderId="0" xfId="0" applyFont="1" applyFill="1" applyAlignment="1">
      <alignment vertical="top" wrapText="1"/>
    </xf>
    <xf numFmtId="0" fontId="7" fillId="6" borderId="17" xfId="0" applyFont="1" applyFill="1" applyBorder="1" applyAlignment="1">
      <alignment vertical="top" wrapText="1"/>
    </xf>
    <xf numFmtId="44" fontId="3" fillId="0" borderId="40" xfId="1" applyFont="1" applyFill="1" applyBorder="1" applyProtection="1"/>
    <xf numFmtId="0" fontId="0" fillId="6" borderId="49" xfId="0" applyFill="1" applyBorder="1"/>
    <xf numFmtId="0" fontId="0" fillId="4" borderId="49" xfId="0" applyFill="1" applyBorder="1" applyProtection="1">
      <protection locked="0"/>
    </xf>
    <xf numFmtId="44" fontId="0" fillId="6" borderId="49" xfId="1" applyFont="1" applyFill="1" applyBorder="1" applyProtection="1"/>
    <xf numFmtId="0" fontId="0" fillId="4" borderId="48" xfId="0" applyFill="1" applyBorder="1" applyProtection="1">
      <protection locked="0"/>
    </xf>
    <xf numFmtId="0" fontId="0" fillId="0" borderId="50" xfId="0" applyBorder="1" applyAlignment="1">
      <alignment horizontal="right"/>
    </xf>
    <xf numFmtId="0" fontId="0" fillId="6" borderId="37" xfId="0" applyFill="1" applyBorder="1" applyAlignment="1">
      <alignment horizontal="right"/>
    </xf>
    <xf numFmtId="3" fontId="25" fillId="7" borderId="28" xfId="0" applyNumberFormat="1" applyFont="1" applyFill="1" applyBorder="1"/>
    <xf numFmtId="44" fontId="0" fillId="6" borderId="31" xfId="1" applyFont="1" applyFill="1" applyBorder="1"/>
    <xf numFmtId="44" fontId="0" fillId="6" borderId="39" xfId="1" applyFont="1" applyFill="1" applyBorder="1"/>
    <xf numFmtId="44" fontId="0" fillId="6" borderId="40" xfId="1" applyFont="1" applyFill="1" applyBorder="1"/>
    <xf numFmtId="44" fontId="0" fillId="6" borderId="41" xfId="1" applyFont="1" applyFill="1" applyBorder="1"/>
    <xf numFmtId="44" fontId="3" fillId="0" borderId="31" xfId="1" applyFont="1" applyBorder="1"/>
    <xf numFmtId="44" fontId="3" fillId="0" borderId="39" xfId="1" applyFont="1" applyBorder="1"/>
    <xf numFmtId="44" fontId="0" fillId="0" borderId="31" xfId="1" applyFont="1" applyBorder="1"/>
    <xf numFmtId="44" fontId="0" fillId="0" borderId="39" xfId="1" applyFont="1" applyBorder="1"/>
    <xf numFmtId="44" fontId="0" fillId="0" borderId="40" xfId="1" applyFont="1" applyBorder="1"/>
    <xf numFmtId="44" fontId="0" fillId="0" borderId="51" xfId="1" applyFont="1" applyBorder="1"/>
    <xf numFmtId="44" fontId="0" fillId="0" borderId="41" xfId="1" applyFont="1" applyBorder="1"/>
    <xf numFmtId="44" fontId="3" fillId="6" borderId="45" xfId="1" applyFont="1" applyFill="1" applyBorder="1"/>
    <xf numFmtId="44" fontId="3" fillId="6" borderId="46" xfId="1" applyFont="1" applyFill="1" applyBorder="1"/>
    <xf numFmtId="44" fontId="3" fillId="6" borderId="28" xfId="1" applyFont="1" applyFill="1" applyBorder="1"/>
    <xf numFmtId="44" fontId="3" fillId="6" borderId="47" xfId="1" applyFont="1" applyFill="1" applyBorder="1"/>
    <xf numFmtId="44" fontId="3" fillId="0" borderId="28" xfId="1" applyFont="1" applyFill="1" applyBorder="1"/>
    <xf numFmtId="44" fontId="3" fillId="0" borderId="47" xfId="1" applyFont="1" applyFill="1" applyBorder="1"/>
    <xf numFmtId="44" fontId="3" fillId="0" borderId="31" xfId="1" applyFont="1" applyFill="1" applyBorder="1"/>
    <xf numFmtId="44" fontId="3" fillId="0" borderId="40" xfId="1" applyFont="1" applyFill="1" applyBorder="1"/>
    <xf numFmtId="44" fontId="3" fillId="6" borderId="42" xfId="1" applyFont="1" applyFill="1" applyBorder="1"/>
    <xf numFmtId="44" fontId="3" fillId="0" borderId="42" xfId="1" applyFont="1" applyBorder="1"/>
    <xf numFmtId="44" fontId="3" fillId="0" borderId="43" xfId="1" applyFont="1" applyBorder="1"/>
    <xf numFmtId="44" fontId="8" fillId="5" borderId="31" xfId="1" applyFont="1" applyFill="1" applyBorder="1"/>
    <xf numFmtId="44" fontId="8" fillId="5" borderId="39" xfId="1" applyFont="1" applyFill="1" applyBorder="1"/>
    <xf numFmtId="44" fontId="0" fillId="0" borderId="21" xfId="1" applyFont="1" applyFill="1" applyBorder="1"/>
    <xf numFmtId="44" fontId="0" fillId="0" borderId="26" xfId="1" applyFont="1" applyFill="1" applyBorder="1"/>
    <xf numFmtId="44" fontId="3" fillId="5" borderId="52" xfId="0" applyNumberFormat="1" applyFont="1" applyFill="1" applyBorder="1"/>
    <xf numFmtId="165" fontId="9" fillId="0" borderId="12" xfId="0" applyNumberFormat="1" applyFont="1" applyBorder="1"/>
    <xf numFmtId="44" fontId="0" fillId="4" borderId="55" xfId="1" applyFont="1" applyFill="1" applyBorder="1"/>
    <xf numFmtId="0" fontId="0" fillId="5" borderId="0" xfId="0" applyFill="1"/>
    <xf numFmtId="44" fontId="0" fillId="5" borderId="0" xfId="1" applyFont="1" applyFill="1"/>
    <xf numFmtId="0" fontId="0" fillId="0" borderId="6" xfId="0" applyBorder="1"/>
    <xf numFmtId="44" fontId="0" fillId="3" borderId="8" xfId="1" applyFont="1" applyFill="1" applyBorder="1" applyAlignment="1">
      <alignment horizontal="center"/>
    </xf>
    <xf numFmtId="44" fontId="0" fillId="7" borderId="0" xfId="1" applyFont="1" applyFill="1" applyBorder="1" applyProtection="1"/>
    <xf numFmtId="44" fontId="0" fillId="4" borderId="0" xfId="1" applyFont="1" applyFill="1" applyBorder="1" applyProtection="1"/>
    <xf numFmtId="44" fontId="0" fillId="0" borderId="0" xfId="1" applyFont="1" applyProtection="1"/>
    <xf numFmtId="44" fontId="0" fillId="7" borderId="0" xfId="1" applyFont="1" applyFill="1" applyProtection="1"/>
    <xf numFmtId="44" fontId="0" fillId="3" borderId="0" xfId="1" applyFont="1" applyFill="1" applyBorder="1" applyAlignment="1">
      <alignment horizontal="center"/>
    </xf>
    <xf numFmtId="44" fontId="0" fillId="4" borderId="5" xfId="1" applyFont="1" applyFill="1" applyBorder="1" applyAlignment="1">
      <alignment horizontal="center"/>
    </xf>
    <xf numFmtId="0" fontId="0" fillId="6" borderId="0" xfId="0" applyFill="1" applyAlignment="1">
      <alignment horizontal="right"/>
    </xf>
    <xf numFmtId="49" fontId="34" fillId="6" borderId="16" xfId="0" applyNumberFormat="1" applyFont="1" applyFill="1" applyBorder="1" applyAlignment="1">
      <alignment horizontal="center"/>
    </xf>
    <xf numFmtId="49" fontId="34" fillId="6" borderId="0" xfId="0" applyNumberFormat="1" applyFont="1" applyFill="1" applyAlignment="1">
      <alignment horizontal="center"/>
    </xf>
    <xf numFmtId="49" fontId="7" fillId="6" borderId="16" xfId="0" applyNumberFormat="1" applyFont="1" applyFill="1" applyBorder="1" applyAlignment="1">
      <alignment horizontal="center" vertical="center"/>
    </xf>
    <xf numFmtId="49" fontId="7" fillId="6" borderId="0" xfId="0" applyNumberFormat="1" applyFont="1" applyFill="1" applyAlignment="1">
      <alignment horizontal="center" vertical="center"/>
    </xf>
    <xf numFmtId="0" fontId="7" fillId="6" borderId="0" xfId="0" applyFont="1" applyFill="1" applyAlignment="1">
      <alignment horizontal="left" vertical="center" wrapText="1"/>
    </xf>
    <xf numFmtId="0" fontId="7" fillId="6" borderId="17" xfId="0" applyFont="1" applyFill="1" applyBorder="1" applyAlignment="1">
      <alignment horizontal="left" vertical="center" wrapText="1"/>
    </xf>
    <xf numFmtId="0" fontId="7" fillId="6" borderId="0" xfId="0" applyFont="1" applyFill="1" applyAlignment="1">
      <alignment horizontal="left" vertical="top" wrapText="1"/>
    </xf>
    <xf numFmtId="0" fontId="7" fillId="6" borderId="17" xfId="0" applyFont="1" applyFill="1" applyBorder="1" applyAlignment="1">
      <alignment horizontal="left" vertical="top" wrapText="1"/>
    </xf>
    <xf numFmtId="0" fontId="0" fillId="6" borderId="0" xfId="0" applyFill="1" applyAlignment="1">
      <alignment horizontal="left" vertical="top" wrapText="1"/>
    </xf>
    <xf numFmtId="0" fontId="5" fillId="6" borderId="0" xfId="0" applyFont="1" applyFill="1" applyAlignment="1">
      <alignment horizontal="center"/>
    </xf>
    <xf numFmtId="0" fontId="0" fillId="6" borderId="19" xfId="0" applyFill="1" applyBorder="1" applyAlignment="1">
      <alignment horizontal="left" wrapText="1"/>
    </xf>
    <xf numFmtId="0" fontId="0" fillId="6" borderId="20" xfId="0" applyFill="1" applyBorder="1" applyAlignment="1">
      <alignment horizontal="left" wrapText="1"/>
    </xf>
    <xf numFmtId="49" fontId="7" fillId="0" borderId="16" xfId="0" applyNumberFormat="1" applyFont="1" applyBorder="1" applyAlignment="1">
      <alignment horizontal="center" vertical="center"/>
    </xf>
    <xf numFmtId="49" fontId="7" fillId="0" borderId="0" xfId="0" applyNumberFormat="1" applyFont="1" applyAlignment="1">
      <alignment horizontal="center" vertical="center"/>
    </xf>
    <xf numFmtId="0" fontId="0" fillId="6" borderId="17" xfId="0" applyFill="1" applyBorder="1" applyAlignment="1">
      <alignment horizontal="left" vertical="top" wrapText="1"/>
    </xf>
    <xf numFmtId="0" fontId="0" fillId="6" borderId="0" xfId="0" applyFill="1" applyAlignment="1">
      <alignment horizontal="right"/>
    </xf>
    <xf numFmtId="0" fontId="7" fillId="6" borderId="19" xfId="0" applyFont="1" applyFill="1" applyBorder="1" applyAlignment="1">
      <alignment horizontal="left" vertical="center" wrapText="1"/>
    </xf>
    <xf numFmtId="0" fontId="7" fillId="6" borderId="20" xfId="0" applyFont="1" applyFill="1" applyBorder="1" applyAlignment="1">
      <alignment horizontal="left" vertical="center" wrapText="1"/>
    </xf>
    <xf numFmtId="49" fontId="7" fillId="6" borderId="18" xfId="0" applyNumberFormat="1" applyFont="1" applyFill="1" applyBorder="1" applyAlignment="1">
      <alignment horizontal="center" vertical="center"/>
    </xf>
    <xf numFmtId="49" fontId="7" fillId="6" borderId="19" xfId="0" applyNumberFormat="1" applyFont="1" applyFill="1" applyBorder="1" applyAlignment="1">
      <alignment horizontal="center" vertical="center"/>
    </xf>
    <xf numFmtId="0" fontId="14" fillId="6" borderId="0" xfId="0" applyFont="1" applyFill="1" applyAlignment="1">
      <alignment horizontal="left" vertical="center" wrapText="1"/>
    </xf>
    <xf numFmtId="0" fontId="14" fillId="6" borderId="0" xfId="0" applyFont="1" applyFill="1" applyAlignment="1">
      <alignment horizontal="left" vertical="top" wrapText="1"/>
    </xf>
    <xf numFmtId="0" fontId="3" fillId="6" borderId="0" xfId="0" applyFont="1" applyFill="1" applyAlignment="1">
      <alignment horizontal="left" vertical="top" wrapText="1"/>
    </xf>
    <xf numFmtId="0" fontId="3" fillId="6" borderId="0" xfId="0" applyFont="1" applyFill="1" applyAlignment="1">
      <alignment horizontal="center"/>
    </xf>
    <xf numFmtId="0" fontId="3" fillId="5" borderId="53" xfId="0" applyFont="1" applyFill="1" applyBorder="1" applyAlignment="1">
      <alignment horizontal="right"/>
    </xf>
    <xf numFmtId="0" fontId="3" fillId="5" borderId="54" xfId="0" applyFont="1" applyFill="1" applyBorder="1" applyAlignment="1">
      <alignment horizontal="right"/>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3" fillId="0" borderId="0" xfId="0" applyFont="1" applyAlignment="1">
      <alignment horizontal="center"/>
    </xf>
    <xf numFmtId="0" fontId="3" fillId="0" borderId="0" xfId="0" applyFont="1" applyAlignment="1">
      <alignment horizontal="left"/>
    </xf>
    <xf numFmtId="44" fontId="3" fillId="6" borderId="0" xfId="0" applyNumberFormat="1" applyFont="1" applyFill="1" applyAlignment="1">
      <alignment horizontal="center"/>
    </xf>
    <xf numFmtId="44" fontId="0" fillId="6" borderId="0" xfId="0" applyNumberFormat="1" applyFill="1" applyAlignment="1">
      <alignment horizontal="center"/>
    </xf>
    <xf numFmtId="44" fontId="0" fillId="6" borderId="0" xfId="0" applyNumberFormat="1" applyFill="1"/>
    <xf numFmtId="44" fontId="3" fillId="6" borderId="0" xfId="1" applyFont="1" applyFill="1" applyBorder="1" applyProtection="1"/>
    <xf numFmtId="44" fontId="0" fillId="6" borderId="0" xfId="1" applyFont="1" applyFill="1"/>
    <xf numFmtId="9" fontId="0" fillId="6" borderId="0" xfId="2" applyFont="1" applyFill="1"/>
    <xf numFmtId="44" fontId="3" fillId="6" borderId="0" xfId="1" applyFont="1" applyFill="1" applyAlignment="1" applyProtection="1">
      <alignment horizontal="center"/>
      <protection locked="0"/>
    </xf>
    <xf numFmtId="44" fontId="19" fillId="6" borderId="0" xfId="1" applyFont="1" applyFill="1" applyAlignment="1" applyProtection="1">
      <alignment horizontal="center"/>
      <protection locked="0"/>
    </xf>
  </cellXfs>
  <cellStyles count="8">
    <cellStyle name="Comma" xfId="4" builtinId="3"/>
    <cellStyle name="Comma 2" xfId="6" xr:uid="{00000000-0005-0000-0000-000001000000}"/>
    <cellStyle name="Currency" xfId="1" builtinId="4"/>
    <cellStyle name="Hyperlink" xfId="3" builtinId="8"/>
    <cellStyle name="Normal" xfId="0" builtinId="0"/>
    <cellStyle name="Normal 2" xfId="5" xr:uid="{00000000-0005-0000-0000-000005000000}"/>
    <cellStyle name="Percent" xfId="2" builtinId="5"/>
    <cellStyle name="Percent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2</xdr:row>
      <xdr:rowOff>114300</xdr:rowOff>
    </xdr:from>
    <xdr:to>
      <xdr:col>13</xdr:col>
      <xdr:colOff>622126</xdr:colOff>
      <xdr:row>6</xdr:row>
      <xdr:rowOff>27674</xdr:rowOff>
    </xdr:to>
    <xdr:pic>
      <xdr:nvPicPr>
        <xdr:cNvPr id="3" name="Picture 2" descr="Logo&#10;&#10;Description automatically generated">
          <a:extLst>
            <a:ext uri="{FF2B5EF4-FFF2-40B4-BE49-F238E27FC236}">
              <a16:creationId xmlns:a16="http://schemas.microsoft.com/office/drawing/2014/main" id="{A198246D-983F-4097-21A9-0F07BE8496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4"/>
        <a:stretch/>
      </xdr:blipFill>
      <xdr:spPr>
        <a:xfrm>
          <a:off x="6677025" y="514350"/>
          <a:ext cx="3936826" cy="713474"/>
        </a:xfrm>
        <a:prstGeom prst="rect">
          <a:avLst/>
        </a:prstGeom>
      </xdr:spPr>
    </xdr:pic>
    <xdr:clientData/>
  </xdr:twoCellAnchor>
  <xdr:twoCellAnchor editAs="oneCell">
    <xdr:from>
      <xdr:col>1</xdr:col>
      <xdr:colOff>276225</xdr:colOff>
      <xdr:row>2</xdr:row>
      <xdr:rowOff>142875</xdr:rowOff>
    </xdr:from>
    <xdr:to>
      <xdr:col>8</xdr:col>
      <xdr:colOff>438109</xdr:colOff>
      <xdr:row>6</xdr:row>
      <xdr:rowOff>19050</xdr:rowOff>
    </xdr:to>
    <xdr:pic>
      <xdr:nvPicPr>
        <xdr:cNvPr id="4" name="Picture 3">
          <a:extLst>
            <a:ext uri="{FF2B5EF4-FFF2-40B4-BE49-F238E27FC236}">
              <a16:creationId xmlns:a16="http://schemas.microsoft.com/office/drawing/2014/main" id="{CAB634FA-E1DE-496B-94F8-70FED8A35C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950" y="542925"/>
          <a:ext cx="5067259" cy="6762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kantro@clemson.edu?subject=Tax%20Estimato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W237"/>
  <sheetViews>
    <sheetView zoomScaleNormal="100" workbookViewId="0">
      <selection activeCell="T10" sqref="T10"/>
    </sheetView>
  </sheetViews>
  <sheetFormatPr baseColWidth="10" defaultColWidth="11.1640625" defaultRowHeight="16" x14ac:dyDescent="0.2"/>
  <cols>
    <col min="1" max="1" width="11.1640625" style="32"/>
    <col min="2" max="2" width="4.6640625" style="31" customWidth="1"/>
    <col min="3" max="3" width="2.6640625" customWidth="1"/>
    <col min="4" max="4" width="12.6640625" customWidth="1"/>
    <col min="15" max="16" width="3.1640625" style="32" customWidth="1"/>
    <col min="17" max="17" width="3" style="32" customWidth="1"/>
    <col min="18" max="19" width="2.6640625" style="32" customWidth="1"/>
    <col min="20" max="20" width="12.6640625" style="32" customWidth="1"/>
    <col min="21" max="127" width="11.1640625" style="32"/>
  </cols>
  <sheetData>
    <row r="1" spans="2:14" s="32" customFormat="1" x14ac:dyDescent="0.2">
      <c r="B1" s="33"/>
    </row>
    <row r="2" spans="2:14" s="32" customFormat="1" x14ac:dyDescent="0.2">
      <c r="B2" s="34"/>
      <c r="C2" s="35"/>
      <c r="D2" s="35"/>
      <c r="E2" s="35"/>
      <c r="F2" s="35"/>
      <c r="G2" s="35"/>
      <c r="H2" s="35"/>
      <c r="I2" s="35"/>
      <c r="J2" s="35"/>
      <c r="K2" s="35"/>
      <c r="L2" s="35"/>
      <c r="M2" s="35"/>
      <c r="N2" s="41"/>
    </row>
    <row r="3" spans="2:14" x14ac:dyDescent="0.2">
      <c r="B3" s="36"/>
      <c r="C3" s="32"/>
      <c r="D3" s="61"/>
      <c r="E3" s="61"/>
      <c r="F3" s="61"/>
      <c r="G3" s="61"/>
      <c r="H3" s="61"/>
      <c r="I3" s="61"/>
      <c r="J3" s="61"/>
      <c r="K3" s="61"/>
      <c r="L3" s="61"/>
      <c r="M3" s="61"/>
      <c r="N3" s="37"/>
    </row>
    <row r="4" spans="2:14" x14ac:dyDescent="0.2">
      <c r="B4" s="36"/>
      <c r="C4" s="32"/>
      <c r="D4" s="61"/>
      <c r="E4" s="61"/>
      <c r="F4" s="61"/>
      <c r="G4" s="61"/>
      <c r="H4" s="61"/>
      <c r="I4" s="61"/>
      <c r="J4" s="61"/>
      <c r="K4" s="61"/>
      <c r="L4" s="61"/>
      <c r="M4" s="61"/>
      <c r="N4" s="37"/>
    </row>
    <row r="5" spans="2:14" x14ac:dyDescent="0.2">
      <c r="B5" s="36"/>
      <c r="C5" s="32"/>
      <c r="D5" s="62"/>
      <c r="E5" s="62"/>
      <c r="F5" s="62"/>
      <c r="G5" s="62"/>
      <c r="H5" s="62"/>
      <c r="I5" s="62"/>
      <c r="J5" s="62"/>
      <c r="K5" s="62"/>
      <c r="L5" s="62"/>
      <c r="M5" s="62"/>
      <c r="N5" s="37"/>
    </row>
    <row r="6" spans="2:14" x14ac:dyDescent="0.2">
      <c r="B6" s="36"/>
      <c r="C6" s="63"/>
      <c r="D6" s="61"/>
      <c r="E6" s="61"/>
      <c r="F6" s="61"/>
      <c r="G6" s="61"/>
      <c r="H6" s="61"/>
      <c r="I6" s="61"/>
      <c r="J6" s="61"/>
      <c r="K6" s="61"/>
      <c r="L6" s="61"/>
      <c r="M6" s="61"/>
      <c r="N6" s="37"/>
    </row>
    <row r="7" spans="2:14" x14ac:dyDescent="0.2">
      <c r="B7" s="36"/>
      <c r="C7" s="63"/>
      <c r="D7" s="61"/>
      <c r="E7" s="61"/>
      <c r="F7" s="61"/>
      <c r="G7" s="61"/>
      <c r="H7" s="61"/>
      <c r="I7" s="61"/>
      <c r="J7" s="61"/>
      <c r="K7" s="61"/>
      <c r="L7" s="61"/>
      <c r="M7" s="61"/>
      <c r="N7" s="37"/>
    </row>
    <row r="8" spans="2:14" ht="37" x14ac:dyDescent="0.45">
      <c r="B8" s="249" t="s">
        <v>234</v>
      </c>
      <c r="C8" s="250"/>
      <c r="D8" s="250"/>
      <c r="E8" s="250"/>
      <c r="F8" s="250"/>
      <c r="G8" s="250"/>
      <c r="H8" s="250"/>
      <c r="I8" s="250"/>
      <c r="J8" s="250"/>
      <c r="K8" s="250"/>
      <c r="L8" s="32" t="s">
        <v>259</v>
      </c>
      <c r="M8" s="32"/>
      <c r="N8" s="37"/>
    </row>
    <row r="9" spans="2:14" ht="19" x14ac:dyDescent="0.25">
      <c r="B9" s="36"/>
      <c r="C9" s="32"/>
      <c r="D9" s="38" t="s">
        <v>35</v>
      </c>
      <c r="E9" s="61"/>
      <c r="F9" s="61"/>
      <c r="G9" s="61"/>
      <c r="H9" s="63"/>
      <c r="I9" s="32"/>
      <c r="J9" s="32"/>
      <c r="K9" s="32"/>
      <c r="L9" s="32"/>
      <c r="M9" s="32"/>
      <c r="N9" s="37"/>
    </row>
    <row r="10" spans="2:14" ht="19" x14ac:dyDescent="0.25">
      <c r="B10" s="36"/>
      <c r="C10" s="32"/>
      <c r="D10" s="32"/>
      <c r="E10" s="64" t="s">
        <v>37</v>
      </c>
      <c r="F10" s="61"/>
      <c r="G10" s="61"/>
      <c r="H10" s="63"/>
      <c r="I10" s="32"/>
      <c r="J10" s="32"/>
      <c r="K10" s="32"/>
      <c r="L10" s="32"/>
      <c r="M10" s="32"/>
      <c r="N10" s="37"/>
    </row>
    <row r="11" spans="2:14" ht="19" x14ac:dyDescent="0.25">
      <c r="B11" s="36"/>
      <c r="C11" s="32"/>
      <c r="D11" s="32"/>
      <c r="E11" s="38" t="s">
        <v>36</v>
      </c>
      <c r="F11" s="32"/>
      <c r="G11" s="32"/>
      <c r="H11" s="32"/>
      <c r="I11" s="32"/>
      <c r="J11" s="32"/>
      <c r="K11" s="32"/>
      <c r="L11" s="32"/>
      <c r="M11" s="32"/>
      <c r="N11" s="37"/>
    </row>
    <row r="12" spans="2:14" ht="19" x14ac:dyDescent="0.25">
      <c r="B12" s="36"/>
      <c r="C12" s="32"/>
      <c r="D12" s="32"/>
      <c r="E12" s="38" t="s">
        <v>232</v>
      </c>
      <c r="F12" s="32"/>
      <c r="G12" s="32"/>
      <c r="H12" s="32"/>
      <c r="I12" s="32"/>
      <c r="J12" s="32"/>
      <c r="K12" s="32"/>
      <c r="L12" s="32"/>
      <c r="M12" s="32"/>
      <c r="N12" s="37"/>
    </row>
    <row r="13" spans="2:14" x14ac:dyDescent="0.2">
      <c r="B13" s="36"/>
      <c r="C13" s="32"/>
      <c r="D13" s="32"/>
      <c r="E13" s="32"/>
      <c r="F13" s="32"/>
      <c r="G13" s="32"/>
      <c r="H13" s="32"/>
      <c r="I13" s="32"/>
      <c r="J13" s="32"/>
      <c r="K13" s="32"/>
      <c r="L13" s="32"/>
      <c r="M13" s="32"/>
      <c r="N13" s="37"/>
    </row>
    <row r="14" spans="2:14" ht="16.5" customHeight="1" x14ac:dyDescent="0.2">
      <c r="B14" s="36"/>
      <c r="C14" s="32"/>
      <c r="D14" s="255" t="s">
        <v>53</v>
      </c>
      <c r="E14" s="255"/>
      <c r="F14" s="255"/>
      <c r="G14" s="255"/>
      <c r="H14" s="255"/>
      <c r="I14" s="255"/>
      <c r="J14" s="255"/>
      <c r="K14" s="255"/>
      <c r="L14" s="255"/>
      <c r="M14" s="255"/>
      <c r="N14" s="256"/>
    </row>
    <row r="15" spans="2:14" x14ac:dyDescent="0.2">
      <c r="B15" s="36"/>
      <c r="C15" s="32"/>
      <c r="D15" s="255"/>
      <c r="E15" s="255"/>
      <c r="F15" s="255"/>
      <c r="G15" s="255"/>
      <c r="H15" s="255"/>
      <c r="I15" s="255"/>
      <c r="J15" s="255"/>
      <c r="K15" s="255"/>
      <c r="L15" s="255"/>
      <c r="M15" s="255"/>
      <c r="N15" s="256"/>
    </row>
    <row r="16" spans="2:14" x14ac:dyDescent="0.2">
      <c r="B16" s="36"/>
      <c r="C16" s="32"/>
      <c r="D16" s="255"/>
      <c r="E16" s="255"/>
      <c r="F16" s="255"/>
      <c r="G16" s="255"/>
      <c r="H16" s="255"/>
      <c r="I16" s="255"/>
      <c r="J16" s="255"/>
      <c r="K16" s="255"/>
      <c r="L16" s="255"/>
      <c r="M16" s="255"/>
      <c r="N16" s="256"/>
    </row>
    <row r="17" spans="2:30" ht="13.5" customHeight="1" x14ac:dyDescent="0.2">
      <c r="B17" s="36"/>
      <c r="C17" s="32"/>
      <c r="D17" s="255"/>
      <c r="E17" s="255"/>
      <c r="F17" s="255"/>
      <c r="G17" s="255"/>
      <c r="H17" s="255"/>
      <c r="I17" s="255"/>
      <c r="J17" s="255"/>
      <c r="K17" s="255"/>
      <c r="L17" s="255"/>
      <c r="M17" s="255"/>
      <c r="N17" s="256"/>
    </row>
    <row r="18" spans="2:30" ht="14.25" customHeight="1" x14ac:dyDescent="0.2">
      <c r="B18" s="36"/>
      <c r="C18" s="32"/>
      <c r="D18" s="255" t="s">
        <v>55</v>
      </c>
      <c r="E18" s="255"/>
      <c r="F18" s="255"/>
      <c r="G18" s="255"/>
      <c r="H18" s="255"/>
      <c r="I18" s="255"/>
      <c r="J18" s="255"/>
      <c r="K18" s="255"/>
      <c r="L18" s="255"/>
      <c r="M18" s="255"/>
      <c r="N18" s="256"/>
    </row>
    <row r="19" spans="2:30" ht="18" customHeight="1" x14ac:dyDescent="0.2">
      <c r="B19" s="36"/>
      <c r="C19" s="32"/>
      <c r="D19" s="255"/>
      <c r="E19" s="255"/>
      <c r="F19" s="255"/>
      <c r="G19" s="255"/>
      <c r="H19" s="255"/>
      <c r="I19" s="255"/>
      <c r="J19" s="255"/>
      <c r="K19" s="255"/>
      <c r="L19" s="255"/>
      <c r="M19" s="255"/>
      <c r="N19" s="256"/>
    </row>
    <row r="20" spans="2:30" ht="20.25" customHeight="1" x14ac:dyDescent="0.2">
      <c r="B20" s="36"/>
      <c r="C20" s="32"/>
      <c r="D20" s="255"/>
      <c r="E20" s="255"/>
      <c r="F20" s="255"/>
      <c r="G20" s="255"/>
      <c r="H20" s="255"/>
      <c r="I20" s="255"/>
      <c r="J20" s="255"/>
      <c r="K20" s="255"/>
      <c r="L20" s="255"/>
      <c r="M20" s="255"/>
      <c r="N20" s="256"/>
    </row>
    <row r="21" spans="2:30" x14ac:dyDescent="0.2">
      <c r="B21" s="36"/>
      <c r="C21" s="32"/>
      <c r="D21" s="255"/>
      <c r="E21" s="255"/>
      <c r="F21" s="255"/>
      <c r="G21" s="255"/>
      <c r="H21" s="255"/>
      <c r="I21" s="255"/>
      <c r="J21" s="255"/>
      <c r="K21" s="255"/>
      <c r="L21" s="255"/>
      <c r="M21" s="255"/>
      <c r="N21" s="256"/>
    </row>
    <row r="22" spans="2:30" ht="16.5" hidden="1" customHeight="1" x14ac:dyDescent="0.2">
      <c r="B22" s="36"/>
      <c r="C22" s="32"/>
      <c r="D22" s="255"/>
      <c r="E22" s="255"/>
      <c r="F22" s="255"/>
      <c r="G22" s="255"/>
      <c r="H22" s="255"/>
      <c r="I22" s="255"/>
      <c r="J22" s="255"/>
      <c r="K22" s="255"/>
      <c r="L22" s="255"/>
      <c r="M22" s="255"/>
      <c r="N22" s="256"/>
    </row>
    <row r="23" spans="2:30" ht="16.5" hidden="1" customHeight="1" x14ac:dyDescent="0.2">
      <c r="B23" s="36"/>
      <c r="C23" s="32"/>
      <c r="D23" s="255"/>
      <c r="E23" s="255"/>
      <c r="F23" s="255"/>
      <c r="G23" s="255"/>
      <c r="H23" s="255"/>
      <c r="I23" s="255"/>
      <c r="J23" s="255"/>
      <c r="K23" s="255"/>
      <c r="L23" s="255"/>
      <c r="M23" s="255"/>
      <c r="N23" s="256"/>
    </row>
    <row r="24" spans="2:30" ht="43.5" hidden="1" customHeight="1" x14ac:dyDescent="0.2">
      <c r="B24" s="36"/>
      <c r="C24" s="32"/>
      <c r="D24" s="255"/>
      <c r="E24" s="255"/>
      <c r="F24" s="255"/>
      <c r="G24" s="255"/>
      <c r="H24" s="255"/>
      <c r="I24" s="255"/>
      <c r="J24" s="255"/>
      <c r="K24" s="255"/>
      <c r="L24" s="255"/>
      <c r="M24" s="255"/>
      <c r="N24" s="256"/>
    </row>
    <row r="25" spans="2:30" x14ac:dyDescent="0.2">
      <c r="B25" s="36"/>
      <c r="C25" s="32"/>
      <c r="D25" s="39"/>
      <c r="E25" s="39"/>
      <c r="F25" s="39"/>
      <c r="G25" s="39"/>
      <c r="H25" s="39"/>
      <c r="I25" s="39"/>
      <c r="J25" s="39"/>
      <c r="K25" s="39"/>
      <c r="L25" s="39"/>
      <c r="M25" s="39"/>
      <c r="N25" s="40"/>
    </row>
    <row r="26" spans="2:30" ht="16.5" customHeight="1" x14ac:dyDescent="0.2">
      <c r="B26" s="36"/>
      <c r="C26" s="32"/>
      <c r="D26" s="271" t="s">
        <v>52</v>
      </c>
      <c r="E26" s="257"/>
      <c r="F26" s="257"/>
      <c r="G26" s="257"/>
      <c r="H26" s="257"/>
      <c r="I26" s="257"/>
      <c r="J26" s="257"/>
      <c r="K26" s="257"/>
      <c r="L26" s="257"/>
      <c r="M26" s="257"/>
      <c r="N26" s="263"/>
    </row>
    <row r="27" spans="2:30" ht="18" customHeight="1" x14ac:dyDescent="0.2">
      <c r="B27" s="36"/>
      <c r="C27" s="32"/>
      <c r="D27" s="257"/>
      <c r="E27" s="257"/>
      <c r="F27" s="257"/>
      <c r="G27" s="257"/>
      <c r="H27" s="257"/>
      <c r="I27" s="257"/>
      <c r="J27" s="257"/>
      <c r="K27" s="257"/>
      <c r="L27" s="257"/>
      <c r="M27" s="257"/>
      <c r="N27" s="263"/>
    </row>
    <row r="28" spans="2:30" ht="24" customHeight="1" x14ac:dyDescent="0.2">
      <c r="B28" s="36"/>
      <c r="C28" s="32"/>
      <c r="D28" s="257"/>
      <c r="E28" s="257"/>
      <c r="F28" s="257"/>
      <c r="G28" s="257"/>
      <c r="H28" s="257"/>
      <c r="I28" s="257"/>
      <c r="J28" s="257"/>
      <c r="K28" s="257"/>
      <c r="L28" s="257"/>
      <c r="M28" s="257"/>
      <c r="N28" s="263"/>
    </row>
    <row r="29" spans="2:30" x14ac:dyDescent="0.2">
      <c r="B29" s="36"/>
      <c r="C29" s="32"/>
      <c r="D29" s="257"/>
      <c r="E29" s="257"/>
      <c r="F29" s="257"/>
      <c r="G29" s="257"/>
      <c r="H29" s="257"/>
      <c r="I29" s="257"/>
      <c r="J29" s="257"/>
      <c r="K29" s="257"/>
      <c r="L29" s="257"/>
      <c r="M29" s="257"/>
      <c r="N29" s="263"/>
      <c r="S29" s="52"/>
      <c r="T29" s="53"/>
      <c r="U29" s="53"/>
      <c r="V29" s="53"/>
      <c r="W29" s="53"/>
      <c r="X29" s="53"/>
      <c r="Y29" s="53"/>
      <c r="Z29" s="53"/>
      <c r="AA29" s="53"/>
      <c r="AB29" s="53"/>
      <c r="AC29" s="53"/>
      <c r="AD29" s="53"/>
    </row>
    <row r="30" spans="2:30" hidden="1" x14ac:dyDescent="0.2">
      <c r="B30" s="36"/>
      <c r="C30" s="32"/>
      <c r="D30" s="257"/>
      <c r="E30" s="257"/>
      <c r="F30" s="257"/>
      <c r="G30" s="257"/>
      <c r="H30" s="257"/>
      <c r="I30" s="257"/>
      <c r="J30" s="257"/>
      <c r="K30" s="257"/>
      <c r="L30" s="257"/>
      <c r="M30" s="257"/>
      <c r="N30" s="263"/>
      <c r="S30" s="269"/>
      <c r="T30" s="269"/>
      <c r="U30" s="269"/>
      <c r="V30" s="269"/>
      <c r="W30" s="269"/>
      <c r="X30" s="269"/>
    </row>
    <row r="31" spans="2:30" hidden="1" x14ac:dyDescent="0.2">
      <c r="B31" s="36"/>
      <c r="C31" s="32"/>
      <c r="D31" s="32"/>
      <c r="E31" s="32"/>
      <c r="F31" s="32"/>
      <c r="G31" s="32"/>
      <c r="H31" s="32"/>
      <c r="I31" s="32"/>
      <c r="J31" s="32"/>
      <c r="K31" s="32"/>
      <c r="L31" s="32"/>
      <c r="M31" s="32"/>
      <c r="N31" s="37"/>
      <c r="S31" s="269"/>
      <c r="T31" s="269"/>
      <c r="U31" s="269"/>
      <c r="V31" s="269"/>
      <c r="W31" s="269"/>
      <c r="X31" s="269"/>
    </row>
    <row r="32" spans="2:30" ht="16.5" customHeight="1" x14ac:dyDescent="0.2">
      <c r="B32" s="36"/>
      <c r="C32" s="32"/>
      <c r="D32" s="253" t="s">
        <v>240</v>
      </c>
      <c r="E32" s="253"/>
      <c r="F32" s="253"/>
      <c r="G32" s="253"/>
      <c r="H32" s="253"/>
      <c r="I32" s="253"/>
      <c r="J32" s="253"/>
      <c r="K32" s="253"/>
      <c r="L32" s="253"/>
      <c r="M32" s="253"/>
      <c r="N32" s="254"/>
      <c r="S32" s="270"/>
      <c r="T32" s="270"/>
      <c r="U32" s="270"/>
      <c r="V32" s="270"/>
      <c r="W32" s="270"/>
      <c r="X32" s="270"/>
    </row>
    <row r="33" spans="2:30" ht="16.5" customHeight="1" x14ac:dyDescent="0.2">
      <c r="B33" s="36"/>
      <c r="C33" s="32"/>
      <c r="D33" s="253"/>
      <c r="E33" s="253"/>
      <c r="F33" s="253"/>
      <c r="G33" s="253"/>
      <c r="H33" s="253"/>
      <c r="I33" s="253"/>
      <c r="J33" s="253"/>
      <c r="K33" s="253"/>
      <c r="L33" s="253"/>
      <c r="M33" s="253"/>
      <c r="N33" s="254"/>
      <c r="S33" s="270"/>
      <c r="T33" s="270"/>
      <c r="U33" s="270"/>
      <c r="V33" s="270"/>
      <c r="W33" s="270"/>
      <c r="X33" s="270"/>
    </row>
    <row r="34" spans="2:30" ht="16.5" customHeight="1" x14ac:dyDescent="0.2">
      <c r="B34" s="36"/>
      <c r="C34" s="32"/>
      <c r="D34" s="253"/>
      <c r="E34" s="253"/>
      <c r="F34" s="253"/>
      <c r="G34" s="253"/>
      <c r="H34" s="253"/>
      <c r="I34" s="253"/>
      <c r="J34" s="253"/>
      <c r="K34" s="253"/>
      <c r="L34" s="253"/>
      <c r="M34" s="253"/>
      <c r="N34" s="254"/>
      <c r="S34" s="270"/>
      <c r="T34" s="270"/>
      <c r="U34" s="270"/>
      <c r="V34" s="270"/>
      <c r="W34" s="270"/>
      <c r="X34" s="270"/>
    </row>
    <row r="35" spans="2:30" ht="16.5" customHeight="1" x14ac:dyDescent="0.2">
      <c r="B35" s="36"/>
      <c r="C35" s="32"/>
      <c r="D35" s="253"/>
      <c r="E35" s="253"/>
      <c r="F35" s="253"/>
      <c r="G35" s="253"/>
      <c r="H35" s="253"/>
      <c r="I35" s="253"/>
      <c r="J35" s="253"/>
      <c r="K35" s="253"/>
      <c r="L35" s="253"/>
      <c r="M35" s="253"/>
      <c r="N35" s="254"/>
      <c r="S35" s="270"/>
      <c r="T35" s="270"/>
      <c r="U35" s="270"/>
      <c r="V35" s="270"/>
      <c r="W35" s="270"/>
      <c r="X35" s="270"/>
    </row>
    <row r="36" spans="2:30" ht="16.5" customHeight="1" x14ac:dyDescent="0.2">
      <c r="B36" s="36"/>
      <c r="C36" s="32"/>
      <c r="D36" s="253"/>
      <c r="E36" s="253"/>
      <c r="F36" s="253"/>
      <c r="G36" s="253"/>
      <c r="H36" s="253"/>
      <c r="I36" s="253"/>
      <c r="J36" s="253"/>
      <c r="K36" s="253"/>
      <c r="L36" s="253"/>
      <c r="M36" s="253"/>
      <c r="N36" s="254"/>
      <c r="S36"/>
      <c r="T36" s="51"/>
      <c r="U36" s="51"/>
      <c r="V36" s="51"/>
      <c r="W36" s="51"/>
      <c r="X36" s="51"/>
    </row>
    <row r="37" spans="2:30" ht="21" hidden="1" x14ac:dyDescent="0.25">
      <c r="B37" s="36"/>
      <c r="C37" s="32"/>
      <c r="D37" s="199"/>
      <c r="E37" s="199"/>
      <c r="F37" s="199"/>
      <c r="G37" s="199"/>
      <c r="H37" s="199"/>
      <c r="I37" s="199"/>
      <c r="J37" s="199"/>
      <c r="K37" s="199"/>
      <c r="L37" s="199"/>
      <c r="M37" s="199"/>
      <c r="N37" s="200"/>
      <c r="T37" s="258"/>
      <c r="U37" s="258"/>
      <c r="V37" s="258"/>
      <c r="W37" s="258"/>
      <c r="X37" s="258"/>
      <c r="Y37" s="258"/>
      <c r="Z37" s="258"/>
      <c r="AA37" s="258"/>
      <c r="AB37" s="258"/>
      <c r="AC37" s="258"/>
      <c r="AD37" s="258"/>
    </row>
    <row r="38" spans="2:30" ht="39" hidden="1" customHeight="1" x14ac:dyDescent="0.2">
      <c r="B38" s="36"/>
      <c r="C38" s="32"/>
      <c r="D38" s="199"/>
      <c r="E38" s="199"/>
      <c r="F38" s="199"/>
      <c r="G38" s="199"/>
      <c r="H38" s="199"/>
      <c r="I38" s="199"/>
      <c r="J38" s="199"/>
      <c r="K38" s="199"/>
      <c r="L38" s="199"/>
      <c r="M38" s="199"/>
      <c r="N38" s="200"/>
      <c r="R38" s="33"/>
      <c r="T38" s="255"/>
      <c r="U38" s="255"/>
      <c r="V38" s="255"/>
      <c r="W38" s="255"/>
      <c r="X38" s="255"/>
      <c r="Y38" s="255"/>
      <c r="Z38" s="255"/>
      <c r="AA38" s="255"/>
      <c r="AB38" s="255"/>
      <c r="AC38" s="255"/>
      <c r="AD38" s="255"/>
    </row>
    <row r="39" spans="2:30" ht="16.5" customHeight="1" x14ac:dyDescent="0.2">
      <c r="B39" s="36"/>
      <c r="C39" s="32"/>
      <c r="D39" s="32"/>
      <c r="E39" s="32"/>
      <c r="F39" s="32"/>
      <c r="G39" s="32"/>
      <c r="H39" s="32"/>
      <c r="I39" s="32"/>
      <c r="J39" s="32"/>
      <c r="K39" s="32"/>
      <c r="L39" s="32"/>
      <c r="M39" s="32"/>
      <c r="N39" s="37"/>
      <c r="R39" s="33"/>
      <c r="T39" s="255"/>
      <c r="U39" s="255"/>
      <c r="V39" s="255"/>
      <c r="W39" s="255"/>
      <c r="X39" s="255"/>
      <c r="Y39" s="255"/>
      <c r="Z39" s="255"/>
      <c r="AA39" s="255"/>
      <c r="AB39" s="255"/>
      <c r="AC39" s="255"/>
      <c r="AD39" s="255"/>
    </row>
    <row r="40" spans="2:30" ht="16.5" customHeight="1" x14ac:dyDescent="0.2">
      <c r="B40" s="261" t="s">
        <v>26</v>
      </c>
      <c r="C40" s="262"/>
      <c r="D40" s="255" t="s">
        <v>243</v>
      </c>
      <c r="E40" s="255"/>
      <c r="F40" s="255"/>
      <c r="G40" s="255"/>
      <c r="H40" s="255"/>
      <c r="I40" s="255"/>
      <c r="J40" s="255"/>
      <c r="K40" s="255"/>
      <c r="L40" s="255"/>
      <c r="M40" s="255"/>
      <c r="N40" s="256"/>
      <c r="R40" s="33"/>
      <c r="T40" s="255"/>
      <c r="U40" s="255"/>
      <c r="V40" s="255"/>
      <c r="W40" s="255"/>
      <c r="X40" s="255"/>
      <c r="Y40" s="255"/>
      <c r="Z40" s="255"/>
      <c r="AA40" s="255"/>
      <c r="AB40" s="255"/>
      <c r="AC40" s="255"/>
      <c r="AD40" s="255"/>
    </row>
    <row r="41" spans="2:30" ht="16.5" customHeight="1" x14ac:dyDescent="0.2">
      <c r="B41" s="261"/>
      <c r="C41" s="262"/>
      <c r="D41" s="255"/>
      <c r="E41" s="255"/>
      <c r="F41" s="255"/>
      <c r="G41" s="255"/>
      <c r="H41" s="255"/>
      <c r="I41" s="255"/>
      <c r="J41" s="255"/>
      <c r="K41" s="255"/>
      <c r="L41" s="255"/>
      <c r="M41" s="255"/>
      <c r="N41" s="256"/>
      <c r="R41" s="33"/>
      <c r="T41" s="255"/>
      <c r="U41" s="255"/>
      <c r="V41" s="255"/>
      <c r="W41" s="255"/>
      <c r="X41" s="255"/>
      <c r="Y41" s="255"/>
      <c r="Z41" s="255"/>
      <c r="AA41" s="255"/>
      <c r="AB41" s="255"/>
      <c r="AC41" s="255"/>
      <c r="AD41" s="255"/>
    </row>
    <row r="42" spans="2:30" ht="28.5" customHeight="1" x14ac:dyDescent="0.2">
      <c r="B42" s="261"/>
      <c r="C42" s="262"/>
      <c r="D42" s="255"/>
      <c r="E42" s="255"/>
      <c r="F42" s="255"/>
      <c r="G42" s="255"/>
      <c r="H42" s="255"/>
      <c r="I42" s="255"/>
      <c r="J42" s="255"/>
      <c r="K42" s="255"/>
      <c r="L42" s="255"/>
      <c r="M42" s="255"/>
      <c r="N42" s="256"/>
      <c r="R42" s="33"/>
      <c r="T42" s="255"/>
      <c r="U42" s="255"/>
      <c r="V42" s="255"/>
      <c r="W42" s="255"/>
      <c r="X42" s="255"/>
      <c r="Y42" s="255"/>
      <c r="Z42" s="255"/>
      <c r="AA42" s="255"/>
      <c r="AB42" s="255"/>
      <c r="AC42" s="255"/>
      <c r="AD42" s="255"/>
    </row>
    <row r="43" spans="2:30" ht="16.5" customHeight="1" x14ac:dyDescent="0.2">
      <c r="B43" s="36"/>
      <c r="C43" s="32"/>
      <c r="D43" s="32"/>
      <c r="E43" s="32"/>
      <c r="F43" s="32"/>
      <c r="G43" s="32"/>
      <c r="H43" s="32"/>
      <c r="I43" s="32"/>
      <c r="J43" s="32"/>
      <c r="K43" s="32"/>
      <c r="L43" s="32"/>
      <c r="M43" s="32"/>
      <c r="N43" s="37"/>
      <c r="R43" s="33"/>
      <c r="T43" s="255"/>
      <c r="U43" s="255"/>
      <c r="V43" s="255"/>
      <c r="W43" s="255"/>
      <c r="X43" s="255"/>
      <c r="Y43" s="255"/>
      <c r="Z43" s="255"/>
      <c r="AA43" s="255"/>
      <c r="AB43" s="255"/>
      <c r="AC43" s="255"/>
      <c r="AD43" s="255"/>
    </row>
    <row r="44" spans="2:30" ht="16.5" hidden="1" customHeight="1" x14ac:dyDescent="0.2">
      <c r="B44" s="261" t="s">
        <v>27</v>
      </c>
      <c r="C44" s="262"/>
      <c r="D44" s="255" t="s">
        <v>51</v>
      </c>
      <c r="E44" s="255"/>
      <c r="F44" s="255"/>
      <c r="G44" s="255"/>
      <c r="H44" s="255"/>
      <c r="I44" s="255"/>
      <c r="J44" s="255"/>
      <c r="K44" s="255"/>
      <c r="L44" s="255"/>
      <c r="M44" s="255"/>
      <c r="N44" s="256"/>
      <c r="R44" s="33"/>
      <c r="T44" s="255"/>
      <c r="U44" s="255"/>
      <c r="V44" s="255"/>
      <c r="W44" s="255"/>
      <c r="X44" s="255"/>
      <c r="Y44" s="255"/>
      <c r="Z44" s="255"/>
      <c r="AA44" s="255"/>
      <c r="AB44" s="255"/>
      <c r="AC44" s="255"/>
      <c r="AD44" s="255"/>
    </row>
    <row r="45" spans="2:30" ht="16.5" hidden="1" customHeight="1" x14ac:dyDescent="0.2">
      <c r="B45" s="261"/>
      <c r="C45" s="262"/>
      <c r="D45" s="255"/>
      <c r="E45" s="255"/>
      <c r="F45" s="255"/>
      <c r="G45" s="255"/>
      <c r="H45" s="255"/>
      <c r="I45" s="255"/>
      <c r="J45" s="255"/>
      <c r="K45" s="255"/>
      <c r="L45" s="255"/>
      <c r="M45" s="255"/>
      <c r="N45" s="256"/>
      <c r="T45" s="255"/>
      <c r="U45" s="255"/>
      <c r="V45" s="255"/>
      <c r="W45" s="255"/>
      <c r="X45" s="255"/>
      <c r="Y45" s="255"/>
      <c r="Z45" s="255"/>
      <c r="AA45" s="255"/>
      <c r="AB45" s="255"/>
      <c r="AC45" s="255"/>
      <c r="AD45" s="255"/>
    </row>
    <row r="46" spans="2:30" ht="42" hidden="1" customHeight="1" x14ac:dyDescent="0.2">
      <c r="B46" s="261"/>
      <c r="C46" s="262"/>
      <c r="D46" s="255"/>
      <c r="E46" s="255"/>
      <c r="F46" s="255"/>
      <c r="G46" s="255"/>
      <c r="H46" s="255"/>
      <c r="I46" s="255"/>
      <c r="J46" s="255"/>
      <c r="K46" s="255"/>
      <c r="L46" s="255"/>
      <c r="M46" s="255"/>
      <c r="N46" s="256"/>
      <c r="T46" s="255"/>
      <c r="U46" s="255"/>
      <c r="V46" s="255"/>
      <c r="W46" s="255"/>
      <c r="X46" s="255"/>
      <c r="Y46" s="255"/>
      <c r="Z46" s="255"/>
      <c r="AA46" s="255"/>
      <c r="AB46" s="255"/>
      <c r="AC46" s="255"/>
      <c r="AD46" s="255"/>
    </row>
    <row r="47" spans="2:30" ht="16.5" customHeight="1" x14ac:dyDescent="0.2">
      <c r="B47" s="251" t="s">
        <v>27</v>
      </c>
      <c r="C47" s="252"/>
      <c r="D47" s="255" t="s">
        <v>244</v>
      </c>
      <c r="E47" s="255"/>
      <c r="F47" s="255"/>
      <c r="G47" s="255"/>
      <c r="H47" s="255"/>
      <c r="I47" s="255"/>
      <c r="J47" s="255"/>
      <c r="K47" s="255"/>
      <c r="L47" s="255"/>
      <c r="M47" s="255"/>
      <c r="N47" s="256"/>
    </row>
    <row r="48" spans="2:30" ht="21" customHeight="1" x14ac:dyDescent="0.2">
      <c r="B48" s="251"/>
      <c r="C48" s="252"/>
      <c r="D48" s="255"/>
      <c r="E48" s="255"/>
      <c r="F48" s="255"/>
      <c r="G48" s="255"/>
      <c r="H48" s="255"/>
      <c r="I48" s="255"/>
      <c r="J48" s="255"/>
      <c r="K48" s="255"/>
      <c r="L48" s="255"/>
      <c r="M48" s="255"/>
      <c r="N48" s="256"/>
    </row>
    <row r="49" spans="2:28" x14ac:dyDescent="0.2">
      <c r="B49" s="251"/>
      <c r="C49" s="252"/>
      <c r="D49" s="255"/>
      <c r="E49" s="255"/>
      <c r="F49" s="255"/>
      <c r="G49" s="255"/>
      <c r="H49" s="255"/>
      <c r="I49" s="255"/>
      <c r="J49" s="255"/>
      <c r="K49" s="255"/>
      <c r="L49" s="255"/>
      <c r="M49" s="255"/>
      <c r="N49" s="256"/>
    </row>
    <row r="50" spans="2:28" x14ac:dyDescent="0.2">
      <c r="B50" s="251"/>
      <c r="C50" s="252"/>
      <c r="D50" s="255"/>
      <c r="E50" s="255"/>
      <c r="F50" s="255"/>
      <c r="G50" s="255"/>
      <c r="H50" s="255"/>
      <c r="I50" s="255"/>
      <c r="J50" s="255"/>
      <c r="K50" s="255"/>
      <c r="L50" s="255"/>
      <c r="M50" s="255"/>
      <c r="N50" s="256"/>
    </row>
    <row r="51" spans="2:28" ht="29.25" customHeight="1" x14ac:dyDescent="0.2">
      <c r="B51" s="251"/>
      <c r="C51" s="252"/>
      <c r="D51" s="255"/>
      <c r="E51" s="255"/>
      <c r="F51" s="255"/>
      <c r="G51" s="255"/>
      <c r="H51" s="255"/>
      <c r="I51" s="255"/>
      <c r="J51" s="255"/>
      <c r="K51" s="255"/>
      <c r="L51" s="255"/>
      <c r="M51" s="255"/>
      <c r="N51" s="256"/>
      <c r="R51" s="42"/>
      <c r="S51" s="42"/>
      <c r="T51" s="54"/>
      <c r="U51" s="54"/>
      <c r="V51" s="54"/>
      <c r="W51" s="54"/>
      <c r="X51" s="54"/>
      <c r="Y51" s="54"/>
      <c r="Z51" s="42"/>
      <c r="AA51" s="42"/>
      <c r="AB51" s="42"/>
    </row>
    <row r="52" spans="2:28" ht="22.5" customHeight="1" x14ac:dyDescent="0.2">
      <c r="B52" s="46"/>
      <c r="C52" s="47"/>
      <c r="D52" s="43"/>
      <c r="E52" s="43"/>
      <c r="F52" s="43"/>
      <c r="G52" s="43"/>
      <c r="H52" s="43"/>
      <c r="I52" s="43"/>
      <c r="J52" s="43"/>
      <c r="K52" s="43"/>
      <c r="L52" s="43"/>
      <c r="M52" s="43"/>
      <c r="N52" s="44"/>
      <c r="R52" s="42"/>
      <c r="S52" s="42"/>
      <c r="T52" s="54"/>
      <c r="U52" s="54"/>
      <c r="V52" s="54"/>
      <c r="W52" s="54"/>
      <c r="X52" s="54"/>
      <c r="Y52" s="54"/>
      <c r="Z52" s="42"/>
      <c r="AA52" s="42"/>
      <c r="AB52" s="42"/>
    </row>
    <row r="53" spans="2:28" ht="18.75" customHeight="1" x14ac:dyDescent="0.2">
      <c r="B53" s="251" t="s">
        <v>28</v>
      </c>
      <c r="C53" s="252"/>
      <c r="D53" s="255" t="s">
        <v>237</v>
      </c>
      <c r="E53" s="255"/>
      <c r="F53" s="255"/>
      <c r="G53" s="255"/>
      <c r="H53" s="255"/>
      <c r="I53" s="255"/>
      <c r="J53" s="255"/>
      <c r="K53" s="255"/>
      <c r="L53" s="255"/>
      <c r="M53" s="255"/>
      <c r="N53" s="256"/>
      <c r="T53" s="54"/>
      <c r="U53" s="54"/>
      <c r="V53" s="54"/>
      <c r="W53" s="54"/>
      <c r="X53" s="54"/>
      <c r="Y53" s="54"/>
    </row>
    <row r="54" spans="2:28" ht="16.5" customHeight="1" x14ac:dyDescent="0.2">
      <c r="B54" s="251"/>
      <c r="C54" s="252"/>
      <c r="D54" s="255"/>
      <c r="E54" s="255"/>
      <c r="F54" s="255"/>
      <c r="G54" s="255"/>
      <c r="H54" s="255"/>
      <c r="I54" s="255"/>
      <c r="J54" s="255"/>
      <c r="K54" s="255"/>
      <c r="L54" s="255"/>
      <c r="M54" s="255"/>
      <c r="N54" s="256"/>
      <c r="T54" s="54"/>
      <c r="U54" s="54"/>
      <c r="V54" s="54"/>
      <c r="W54" s="54"/>
      <c r="X54" s="54"/>
      <c r="Y54" s="54"/>
    </row>
    <row r="55" spans="2:28" ht="45" customHeight="1" x14ac:dyDescent="0.2">
      <c r="B55" s="251"/>
      <c r="C55" s="252"/>
      <c r="D55" s="255"/>
      <c r="E55" s="255"/>
      <c r="F55" s="255"/>
      <c r="G55" s="255"/>
      <c r="H55" s="255"/>
      <c r="I55" s="255"/>
      <c r="J55" s="255"/>
      <c r="K55" s="255"/>
      <c r="L55" s="255"/>
      <c r="M55" s="255"/>
      <c r="N55" s="256"/>
      <c r="T55" s="54"/>
    </row>
    <row r="56" spans="2:28" ht="22.5" customHeight="1" x14ac:dyDescent="0.2">
      <c r="B56" s="46"/>
      <c r="C56" s="47"/>
      <c r="D56" s="255"/>
      <c r="E56" s="255"/>
      <c r="F56" s="255"/>
      <c r="G56" s="255"/>
      <c r="H56" s="255"/>
      <c r="I56" s="255"/>
      <c r="J56" s="255"/>
      <c r="K56" s="255"/>
      <c r="L56" s="255"/>
      <c r="M56" s="255"/>
      <c r="N56" s="256"/>
      <c r="T56" s="54"/>
      <c r="U56" s="54"/>
      <c r="V56" s="54"/>
      <c r="W56" s="54"/>
      <c r="X56" s="54"/>
      <c r="Y56" s="54"/>
    </row>
    <row r="57" spans="2:28" x14ac:dyDescent="0.2">
      <c r="B57" s="36"/>
      <c r="C57" s="32"/>
      <c r="D57" s="32"/>
      <c r="E57" s="32"/>
      <c r="F57" s="32"/>
      <c r="G57" s="32"/>
      <c r="H57" s="32"/>
      <c r="I57" s="32"/>
      <c r="J57" s="32"/>
      <c r="K57" s="32"/>
      <c r="L57" s="32"/>
      <c r="M57" s="32"/>
      <c r="N57" s="37"/>
      <c r="T57" s="54"/>
      <c r="U57" s="54"/>
      <c r="V57" s="54"/>
      <c r="W57" s="54"/>
      <c r="X57" s="54"/>
      <c r="Y57" s="54"/>
    </row>
    <row r="58" spans="2:28" ht="16.5" customHeight="1" x14ac:dyDescent="0.2">
      <c r="B58" s="261" t="s">
        <v>34</v>
      </c>
      <c r="C58" s="262"/>
      <c r="D58" s="253" t="s">
        <v>238</v>
      </c>
      <c r="E58" s="253"/>
      <c r="F58" s="253"/>
      <c r="G58" s="253"/>
      <c r="H58" s="253"/>
      <c r="I58" s="253"/>
      <c r="J58" s="253"/>
      <c r="K58" s="253"/>
      <c r="L58" s="253"/>
      <c r="M58" s="253"/>
      <c r="N58" s="254"/>
      <c r="T58" s="54"/>
      <c r="U58" s="54"/>
      <c r="V58" s="54"/>
      <c r="W58" s="54"/>
      <c r="X58" s="54"/>
      <c r="Y58" s="54"/>
    </row>
    <row r="59" spans="2:28" ht="27" customHeight="1" x14ac:dyDescent="0.2">
      <c r="B59" s="261"/>
      <c r="C59" s="262"/>
      <c r="D59" s="253"/>
      <c r="E59" s="253"/>
      <c r="F59" s="253"/>
      <c r="G59" s="253"/>
      <c r="H59" s="253"/>
      <c r="I59" s="253"/>
      <c r="J59" s="253"/>
      <c r="K59" s="253"/>
      <c r="L59" s="253"/>
      <c r="M59" s="253"/>
      <c r="N59" s="254"/>
      <c r="T59" s="54"/>
    </row>
    <row r="60" spans="2:28" ht="23.25" customHeight="1" x14ac:dyDescent="0.2">
      <c r="B60" s="261"/>
      <c r="C60" s="262"/>
      <c r="D60" s="253"/>
      <c r="E60" s="253"/>
      <c r="F60" s="253"/>
      <c r="G60" s="253"/>
      <c r="H60" s="253"/>
      <c r="I60" s="253"/>
      <c r="J60" s="253"/>
      <c r="K60" s="253"/>
      <c r="L60" s="253"/>
      <c r="M60" s="253"/>
      <c r="N60" s="254"/>
      <c r="T60" s="54"/>
    </row>
    <row r="61" spans="2:28" ht="19.5" customHeight="1" x14ac:dyDescent="0.2">
      <c r="B61" s="197"/>
      <c r="C61" s="198"/>
      <c r="D61" s="32"/>
      <c r="E61" s="32"/>
      <c r="F61" s="32"/>
      <c r="G61" s="32"/>
      <c r="H61" s="32"/>
      <c r="I61" s="32"/>
      <c r="J61" s="32"/>
      <c r="K61" s="32"/>
      <c r="L61" s="32"/>
      <c r="M61" s="32"/>
      <c r="N61" s="37"/>
    </row>
    <row r="62" spans="2:28" ht="19.5" customHeight="1" x14ac:dyDescent="0.2">
      <c r="B62" s="251" t="s">
        <v>235</v>
      </c>
      <c r="C62" s="252"/>
      <c r="D62" s="253" t="s">
        <v>56</v>
      </c>
      <c r="E62" s="253"/>
      <c r="F62" s="253"/>
      <c r="G62" s="253"/>
      <c r="H62" s="253"/>
      <c r="I62" s="253"/>
      <c r="J62" s="253"/>
      <c r="K62" s="253"/>
      <c r="L62" s="253"/>
      <c r="M62" s="253"/>
      <c r="N62" s="254"/>
      <c r="T62" s="54"/>
    </row>
    <row r="63" spans="2:28" ht="19.5" customHeight="1" x14ac:dyDescent="0.2">
      <c r="B63" s="251"/>
      <c r="C63" s="252"/>
      <c r="D63" s="253"/>
      <c r="E63" s="253"/>
      <c r="F63" s="253"/>
      <c r="G63" s="253"/>
      <c r="H63" s="253"/>
      <c r="I63" s="253"/>
      <c r="J63" s="253"/>
      <c r="K63" s="253"/>
      <c r="L63" s="253"/>
      <c r="M63" s="253"/>
      <c r="N63" s="254"/>
      <c r="T63" s="54"/>
    </row>
    <row r="64" spans="2:28" ht="19.5" customHeight="1" x14ac:dyDescent="0.2">
      <c r="B64" s="251"/>
      <c r="C64" s="252"/>
      <c r="D64" s="253"/>
      <c r="E64" s="253"/>
      <c r="F64" s="253"/>
      <c r="G64" s="253"/>
      <c r="H64" s="253"/>
      <c r="I64" s="253"/>
      <c r="J64" s="253"/>
      <c r="K64" s="253"/>
      <c r="L64" s="253"/>
      <c r="M64" s="253"/>
      <c r="N64" s="254"/>
      <c r="T64" s="54"/>
    </row>
    <row r="65" spans="1:25" ht="19.5" customHeight="1" x14ac:dyDescent="0.2">
      <c r="B65" s="251"/>
      <c r="C65" s="252"/>
      <c r="D65" s="253"/>
      <c r="E65" s="253"/>
      <c r="F65" s="253"/>
      <c r="G65" s="253"/>
      <c r="H65" s="253"/>
      <c r="I65" s="253"/>
      <c r="J65" s="253"/>
      <c r="K65" s="253"/>
      <c r="L65" s="253"/>
      <c r="M65" s="253"/>
      <c r="N65" s="254"/>
      <c r="T65" s="54"/>
    </row>
    <row r="66" spans="1:25" ht="19.5" customHeight="1" x14ac:dyDescent="0.2">
      <c r="B66" s="46"/>
      <c r="C66" s="47"/>
      <c r="D66" s="43"/>
      <c r="E66" s="43"/>
      <c r="F66" s="43"/>
      <c r="G66" s="43"/>
      <c r="H66" s="43"/>
      <c r="I66" s="43"/>
      <c r="J66" s="43"/>
      <c r="K66" s="43"/>
      <c r="L66" s="43"/>
      <c r="M66" s="43"/>
      <c r="N66" s="44"/>
      <c r="T66" s="54"/>
    </row>
    <row r="67" spans="1:25" ht="16.5" customHeight="1" x14ac:dyDescent="0.2">
      <c r="B67" s="251" t="s">
        <v>39</v>
      </c>
      <c r="C67" s="252"/>
      <c r="D67" s="253" t="s">
        <v>242</v>
      </c>
      <c r="E67" s="253"/>
      <c r="F67" s="253"/>
      <c r="G67" s="253"/>
      <c r="H67" s="253"/>
      <c r="I67" s="253"/>
      <c r="J67" s="253"/>
      <c r="K67" s="253"/>
      <c r="L67" s="253"/>
      <c r="M67" s="253"/>
      <c r="N67" s="254"/>
    </row>
    <row r="68" spans="1:25" ht="23.25" customHeight="1" x14ac:dyDescent="0.2">
      <c r="B68" s="251"/>
      <c r="C68" s="252"/>
      <c r="D68" s="253"/>
      <c r="E68" s="253"/>
      <c r="F68" s="253"/>
      <c r="G68" s="253"/>
      <c r="H68" s="253"/>
      <c r="I68" s="253"/>
      <c r="J68" s="253"/>
      <c r="K68" s="253"/>
      <c r="L68" s="253"/>
      <c r="M68" s="253"/>
      <c r="N68" s="254"/>
      <c r="T68" s="54"/>
      <c r="U68" s="54"/>
    </row>
    <row r="69" spans="1:25" ht="23.25" customHeight="1" x14ac:dyDescent="0.2">
      <c r="B69" s="251"/>
      <c r="C69" s="252"/>
      <c r="D69" s="253"/>
      <c r="E69" s="253"/>
      <c r="F69" s="253"/>
      <c r="G69" s="253"/>
      <c r="H69" s="253"/>
      <c r="I69" s="253"/>
      <c r="J69" s="253"/>
      <c r="K69" s="253"/>
      <c r="L69" s="253"/>
      <c r="M69" s="253"/>
      <c r="N69" s="254"/>
      <c r="T69" s="54"/>
      <c r="U69" s="54"/>
    </row>
    <row r="70" spans="1:25" ht="23.25" customHeight="1" x14ac:dyDescent="0.2">
      <c r="B70" s="251"/>
      <c r="C70" s="252"/>
      <c r="D70" s="253"/>
      <c r="E70" s="253"/>
      <c r="F70" s="253"/>
      <c r="G70" s="253"/>
      <c r="H70" s="253"/>
      <c r="I70" s="253"/>
      <c r="J70" s="253"/>
      <c r="K70" s="253"/>
      <c r="L70" s="253"/>
      <c r="M70" s="253"/>
      <c r="N70" s="254"/>
      <c r="T70" s="54"/>
      <c r="U70" s="54"/>
    </row>
    <row r="71" spans="1:25" ht="16.5" customHeight="1" x14ac:dyDescent="0.2">
      <c r="B71" s="267"/>
      <c r="C71" s="268"/>
      <c r="D71" s="265"/>
      <c r="E71" s="265"/>
      <c r="F71" s="265"/>
      <c r="G71" s="265"/>
      <c r="H71" s="265"/>
      <c r="I71" s="265"/>
      <c r="J71" s="265"/>
      <c r="K71" s="265"/>
      <c r="L71" s="265"/>
      <c r="M71" s="265"/>
      <c r="N71" s="266"/>
      <c r="U71" s="55"/>
      <c r="V71" s="55"/>
      <c r="W71" s="55"/>
      <c r="X71" s="55"/>
      <c r="Y71" s="55"/>
    </row>
    <row r="72" spans="1:25" x14ac:dyDescent="0.2">
      <c r="B72" s="33"/>
      <c r="C72" s="32"/>
      <c r="D72" s="32"/>
      <c r="E72" s="32"/>
      <c r="F72" s="32"/>
      <c r="G72" s="32"/>
      <c r="H72" s="32"/>
      <c r="I72" s="32"/>
      <c r="J72" s="32"/>
      <c r="K72" s="32"/>
      <c r="L72" s="32"/>
      <c r="M72" s="32"/>
      <c r="N72" s="32"/>
      <c r="T72" s="55"/>
      <c r="U72" s="55"/>
      <c r="V72" s="55"/>
      <c r="W72" s="55"/>
      <c r="X72" s="55"/>
    </row>
    <row r="73" spans="1:25" ht="32.25" customHeight="1" x14ac:dyDescent="0.25">
      <c r="A73" s="37"/>
      <c r="B73" s="56"/>
      <c r="C73" s="35"/>
      <c r="D73" s="57" t="s">
        <v>50</v>
      </c>
      <c r="E73" s="35"/>
      <c r="F73" s="35"/>
      <c r="G73" s="35"/>
      <c r="H73" s="35"/>
      <c r="I73" s="35"/>
      <c r="J73" s="35"/>
      <c r="K73" s="35"/>
      <c r="L73" s="35"/>
      <c r="M73" s="35"/>
      <c r="N73" s="41"/>
    </row>
    <row r="74" spans="1:25" s="32" customFormat="1" x14ac:dyDescent="0.2">
      <c r="A74" s="37"/>
      <c r="B74" s="58"/>
      <c r="D74" s="257" t="s">
        <v>57</v>
      </c>
      <c r="E74" s="257"/>
      <c r="F74" s="257"/>
      <c r="G74" s="257"/>
      <c r="H74" s="257"/>
      <c r="I74" s="257"/>
      <c r="J74" s="257"/>
      <c r="K74" s="257"/>
      <c r="L74" s="257"/>
      <c r="M74" s="257"/>
      <c r="N74" s="263"/>
    </row>
    <row r="75" spans="1:25" s="32" customFormat="1" x14ac:dyDescent="0.2">
      <c r="A75" s="37"/>
      <c r="B75" s="58"/>
      <c r="D75" s="257"/>
      <c r="E75" s="257"/>
      <c r="F75" s="257"/>
      <c r="G75" s="257"/>
      <c r="H75" s="257"/>
      <c r="I75" s="257"/>
      <c r="J75" s="257"/>
      <c r="K75" s="257"/>
      <c r="L75" s="257"/>
      <c r="M75" s="257"/>
      <c r="N75" s="263"/>
    </row>
    <row r="76" spans="1:25" s="32" customFormat="1" x14ac:dyDescent="0.2">
      <c r="A76" s="37"/>
      <c r="B76" s="58"/>
      <c r="D76" s="257"/>
      <c r="E76" s="257"/>
      <c r="F76" s="257"/>
      <c r="G76" s="257"/>
      <c r="H76" s="257"/>
      <c r="I76" s="257"/>
      <c r="J76" s="257"/>
      <c r="K76" s="257"/>
      <c r="L76" s="257"/>
      <c r="M76" s="257"/>
      <c r="N76" s="263"/>
    </row>
    <row r="77" spans="1:25" s="32" customFormat="1" ht="24" x14ac:dyDescent="0.3">
      <c r="A77" s="37"/>
      <c r="B77" s="59"/>
      <c r="C77" s="60"/>
      <c r="D77" s="259"/>
      <c r="E77" s="259"/>
      <c r="F77" s="259"/>
      <c r="G77" s="259"/>
      <c r="H77" s="259"/>
      <c r="I77" s="259"/>
      <c r="J77" s="259"/>
      <c r="K77" s="259"/>
      <c r="L77" s="259"/>
      <c r="M77" s="259"/>
      <c r="N77" s="260"/>
    </row>
    <row r="78" spans="1:25" s="32" customFormat="1" x14ac:dyDescent="0.2">
      <c r="B78" s="33"/>
    </row>
    <row r="79" spans="1:25" s="32" customFormat="1" x14ac:dyDescent="0.2">
      <c r="B79" s="264" t="s">
        <v>54</v>
      </c>
      <c r="C79" s="264"/>
      <c r="D79" s="264"/>
      <c r="E79" s="264"/>
      <c r="F79" s="264"/>
      <c r="G79" s="264"/>
      <c r="H79" s="264"/>
      <c r="I79" s="264"/>
      <c r="J79" s="50" t="s">
        <v>43</v>
      </c>
    </row>
    <row r="80" spans="1:25" s="32" customFormat="1" x14ac:dyDescent="0.2">
      <c r="B80" s="33"/>
    </row>
    <row r="81" spans="2:14" s="32" customFormat="1" ht="15.75" customHeight="1" x14ac:dyDescent="0.2">
      <c r="B81" s="33"/>
      <c r="C81" s="257" t="s">
        <v>241</v>
      </c>
      <c r="D81" s="257"/>
      <c r="E81" s="257"/>
      <c r="F81" s="257"/>
      <c r="G81" s="257"/>
      <c r="H81" s="257"/>
      <c r="I81" s="257"/>
      <c r="J81" s="257"/>
      <c r="K81" s="257"/>
      <c r="L81" s="257"/>
      <c r="M81" s="257"/>
      <c r="N81" s="257"/>
    </row>
    <row r="82" spans="2:14" s="32" customFormat="1" x14ac:dyDescent="0.2">
      <c r="B82" s="33"/>
      <c r="C82" s="257"/>
      <c r="D82" s="257"/>
      <c r="E82" s="257"/>
      <c r="F82" s="257"/>
      <c r="G82" s="257"/>
      <c r="H82" s="257"/>
      <c r="I82" s="257"/>
      <c r="J82" s="257"/>
      <c r="K82" s="257"/>
      <c r="L82" s="257"/>
      <c r="M82" s="257"/>
      <c r="N82" s="257"/>
    </row>
    <row r="83" spans="2:14" s="32" customFormat="1" x14ac:dyDescent="0.2">
      <c r="B83" s="33"/>
      <c r="C83" s="257"/>
      <c r="D83" s="257"/>
      <c r="E83" s="257"/>
      <c r="F83" s="257"/>
      <c r="G83" s="257"/>
      <c r="H83" s="257"/>
      <c r="I83" s="257"/>
      <c r="J83" s="257"/>
      <c r="K83" s="257"/>
      <c r="L83" s="257"/>
      <c r="M83" s="257"/>
      <c r="N83" s="257"/>
    </row>
    <row r="84" spans="2:14" s="32" customFormat="1" x14ac:dyDescent="0.2">
      <c r="B84" s="33"/>
      <c r="C84" s="257"/>
      <c r="D84" s="257"/>
      <c r="E84" s="257"/>
      <c r="F84" s="257"/>
      <c r="G84" s="257"/>
      <c r="H84" s="257"/>
      <c r="I84" s="257"/>
      <c r="J84" s="257"/>
      <c r="K84" s="257"/>
      <c r="L84" s="257"/>
      <c r="M84" s="257"/>
      <c r="N84" s="257"/>
    </row>
    <row r="85" spans="2:14" s="32" customFormat="1" x14ac:dyDescent="0.2">
      <c r="B85" s="33"/>
      <c r="C85" s="257"/>
      <c r="D85" s="257"/>
      <c r="E85" s="257"/>
      <c r="F85" s="257"/>
      <c r="G85" s="257"/>
      <c r="H85" s="257"/>
      <c r="I85" s="257"/>
      <c r="J85" s="257"/>
      <c r="K85" s="257"/>
      <c r="L85" s="257"/>
      <c r="M85" s="257"/>
      <c r="N85" s="257"/>
    </row>
    <row r="86" spans="2:14" s="32" customFormat="1" x14ac:dyDescent="0.2">
      <c r="B86" s="33"/>
      <c r="C86" s="257"/>
      <c r="D86" s="257"/>
      <c r="E86" s="257"/>
      <c r="F86" s="257"/>
      <c r="G86" s="257"/>
      <c r="H86" s="257"/>
      <c r="I86" s="257"/>
      <c r="J86" s="257"/>
      <c r="K86" s="257"/>
      <c r="L86" s="257"/>
      <c r="M86" s="257"/>
      <c r="N86" s="257"/>
    </row>
    <row r="87" spans="2:14" s="32" customFormat="1" x14ac:dyDescent="0.2">
      <c r="B87" s="33"/>
      <c r="C87" s="257"/>
      <c r="D87" s="257"/>
      <c r="E87" s="257"/>
      <c r="F87" s="257"/>
      <c r="G87" s="257"/>
      <c r="H87" s="257"/>
      <c r="I87" s="257"/>
      <c r="J87" s="257"/>
      <c r="K87" s="257"/>
      <c r="L87" s="257"/>
      <c r="M87" s="257"/>
      <c r="N87" s="257"/>
    </row>
    <row r="88" spans="2:14" s="32" customFormat="1" x14ac:dyDescent="0.2">
      <c r="B88" s="33"/>
      <c r="C88" s="257"/>
      <c r="D88" s="257"/>
      <c r="E88" s="257"/>
      <c r="F88" s="257"/>
      <c r="G88" s="257"/>
      <c r="H88" s="257"/>
      <c r="I88" s="257"/>
      <c r="J88" s="257"/>
      <c r="K88" s="257"/>
      <c r="L88" s="257"/>
      <c r="M88" s="257"/>
      <c r="N88" s="257"/>
    </row>
    <row r="89" spans="2:14" s="32" customFormat="1" x14ac:dyDescent="0.2">
      <c r="B89" s="33"/>
      <c r="C89" s="257"/>
      <c r="D89" s="257"/>
      <c r="E89" s="257"/>
      <c r="F89" s="257"/>
      <c r="G89" s="257"/>
      <c r="H89" s="257"/>
      <c r="I89" s="257"/>
      <c r="J89" s="257"/>
      <c r="K89" s="257"/>
      <c r="L89" s="257"/>
      <c r="M89" s="257"/>
      <c r="N89" s="257"/>
    </row>
    <row r="90" spans="2:14" s="32" customFormat="1" x14ac:dyDescent="0.2">
      <c r="B90" s="33"/>
      <c r="C90" s="257"/>
      <c r="D90" s="257"/>
      <c r="E90" s="257"/>
      <c r="F90" s="257"/>
      <c r="G90" s="257"/>
      <c r="H90" s="257"/>
      <c r="I90" s="257"/>
      <c r="J90" s="257"/>
      <c r="K90" s="257"/>
      <c r="L90" s="257"/>
      <c r="M90" s="257"/>
      <c r="N90" s="257"/>
    </row>
    <row r="91" spans="2:14" s="32" customFormat="1" x14ac:dyDescent="0.2">
      <c r="B91" s="33"/>
      <c r="C91" s="257"/>
      <c r="D91" s="257"/>
      <c r="E91" s="257"/>
      <c r="F91" s="257"/>
      <c r="G91" s="257"/>
      <c r="H91" s="257"/>
      <c r="I91" s="257"/>
      <c r="J91" s="257"/>
      <c r="K91" s="257"/>
      <c r="L91" s="257"/>
      <c r="M91" s="257"/>
      <c r="N91" s="257"/>
    </row>
    <row r="92" spans="2:14" s="32" customFormat="1" x14ac:dyDescent="0.2">
      <c r="B92" s="33"/>
      <c r="C92" s="257"/>
      <c r="D92" s="257"/>
      <c r="E92" s="257"/>
      <c r="F92" s="257"/>
      <c r="G92" s="257"/>
      <c r="H92" s="257"/>
      <c r="I92" s="257"/>
      <c r="J92" s="257"/>
      <c r="K92" s="257"/>
      <c r="L92" s="257"/>
      <c r="M92" s="257"/>
      <c r="N92" s="257"/>
    </row>
    <row r="93" spans="2:14" s="32" customFormat="1" x14ac:dyDescent="0.2">
      <c r="B93" s="33"/>
      <c r="C93" s="257"/>
      <c r="D93" s="257"/>
      <c r="E93" s="257"/>
      <c r="F93" s="257"/>
      <c r="G93" s="257"/>
      <c r="H93" s="257"/>
      <c r="I93" s="257"/>
      <c r="J93" s="257"/>
      <c r="K93" s="257"/>
      <c r="L93" s="257"/>
      <c r="M93" s="257"/>
      <c r="N93" s="257"/>
    </row>
    <row r="94" spans="2:14" s="32" customFormat="1" x14ac:dyDescent="0.2">
      <c r="B94" s="33"/>
      <c r="C94" s="257"/>
      <c r="D94" s="257"/>
      <c r="E94" s="257"/>
      <c r="F94" s="257"/>
      <c r="G94" s="257"/>
      <c r="H94" s="257"/>
      <c r="I94" s="257"/>
      <c r="J94" s="257"/>
      <c r="K94" s="257"/>
      <c r="L94" s="257"/>
      <c r="M94" s="257"/>
      <c r="N94" s="257"/>
    </row>
    <row r="95" spans="2:14" s="32" customFormat="1" x14ac:dyDescent="0.2">
      <c r="B95" s="33"/>
      <c r="C95" s="257"/>
      <c r="D95" s="257"/>
      <c r="E95" s="257"/>
      <c r="F95" s="257"/>
      <c r="G95" s="257"/>
      <c r="H95" s="257"/>
      <c r="I95" s="257"/>
      <c r="J95" s="257"/>
      <c r="K95" s="257"/>
      <c r="L95" s="257"/>
      <c r="M95" s="257"/>
      <c r="N95" s="257"/>
    </row>
    <row r="96" spans="2:14" s="32" customFormat="1" x14ac:dyDescent="0.2">
      <c r="B96" s="33"/>
      <c r="C96" s="257"/>
      <c r="D96" s="257"/>
      <c r="E96" s="257"/>
      <c r="F96" s="257"/>
      <c r="G96" s="257"/>
      <c r="H96" s="257"/>
      <c r="I96" s="257"/>
      <c r="J96" s="257"/>
      <c r="K96" s="257"/>
      <c r="L96" s="257"/>
      <c r="M96" s="257"/>
      <c r="N96" s="257"/>
    </row>
    <row r="97" spans="2:2" s="32" customFormat="1" x14ac:dyDescent="0.2">
      <c r="B97" s="33"/>
    </row>
    <row r="98" spans="2:2" s="32" customFormat="1" x14ac:dyDescent="0.2">
      <c r="B98" s="33"/>
    </row>
    <row r="99" spans="2:2" s="32" customFormat="1" x14ac:dyDescent="0.2">
      <c r="B99" s="33"/>
    </row>
    <row r="100" spans="2:2" s="32" customFormat="1" x14ac:dyDescent="0.2">
      <c r="B100" s="33"/>
    </row>
    <row r="101" spans="2:2" s="32" customFormat="1" x14ac:dyDescent="0.2">
      <c r="B101" s="33"/>
    </row>
    <row r="102" spans="2:2" s="32" customFormat="1" x14ac:dyDescent="0.2">
      <c r="B102" s="33"/>
    </row>
    <row r="103" spans="2:2" s="32" customFormat="1" x14ac:dyDescent="0.2">
      <c r="B103" s="33"/>
    </row>
    <row r="104" spans="2:2" s="32" customFormat="1" x14ac:dyDescent="0.2">
      <c r="B104" s="33"/>
    </row>
    <row r="105" spans="2:2" s="32" customFormat="1" x14ac:dyDescent="0.2">
      <c r="B105" s="33"/>
    </row>
    <row r="106" spans="2:2" s="32" customFormat="1" x14ac:dyDescent="0.2">
      <c r="B106" s="33"/>
    </row>
    <row r="107" spans="2:2" s="32" customFormat="1" x14ac:dyDescent="0.2">
      <c r="B107" s="33"/>
    </row>
    <row r="108" spans="2:2" s="32" customFormat="1" x14ac:dyDescent="0.2">
      <c r="B108" s="33"/>
    </row>
    <row r="109" spans="2:2" s="32" customFormat="1" x14ac:dyDescent="0.2">
      <c r="B109" s="33"/>
    </row>
    <row r="110" spans="2:2" s="32" customFormat="1" x14ac:dyDescent="0.2">
      <c r="B110" s="33"/>
    </row>
    <row r="111" spans="2:2" s="32" customFormat="1" x14ac:dyDescent="0.2">
      <c r="B111" s="33"/>
    </row>
    <row r="112" spans="2:2" s="32" customFormat="1" x14ac:dyDescent="0.2">
      <c r="B112" s="33"/>
    </row>
    <row r="113" spans="2:2" s="32" customFormat="1" x14ac:dyDescent="0.2">
      <c r="B113" s="33"/>
    </row>
    <row r="114" spans="2:2" s="32" customFormat="1" x14ac:dyDescent="0.2">
      <c r="B114" s="33"/>
    </row>
    <row r="115" spans="2:2" s="32" customFormat="1" x14ac:dyDescent="0.2">
      <c r="B115" s="33"/>
    </row>
    <row r="116" spans="2:2" s="32" customFormat="1" x14ac:dyDescent="0.2">
      <c r="B116" s="33"/>
    </row>
    <row r="117" spans="2:2" s="32" customFormat="1" x14ac:dyDescent="0.2">
      <c r="B117" s="33"/>
    </row>
    <row r="118" spans="2:2" s="32" customFormat="1" x14ac:dyDescent="0.2">
      <c r="B118" s="33"/>
    </row>
    <row r="119" spans="2:2" s="32" customFormat="1" x14ac:dyDescent="0.2">
      <c r="B119" s="33"/>
    </row>
    <row r="120" spans="2:2" s="32" customFormat="1" x14ac:dyDescent="0.2">
      <c r="B120" s="33"/>
    </row>
    <row r="121" spans="2:2" s="32" customFormat="1" x14ac:dyDescent="0.2">
      <c r="B121" s="33"/>
    </row>
    <row r="122" spans="2:2" s="32" customFormat="1" x14ac:dyDescent="0.2">
      <c r="B122" s="33"/>
    </row>
    <row r="123" spans="2:2" s="32" customFormat="1" x14ac:dyDescent="0.2">
      <c r="B123" s="33"/>
    </row>
    <row r="124" spans="2:2" s="32" customFormat="1" x14ac:dyDescent="0.2">
      <c r="B124" s="33"/>
    </row>
    <row r="125" spans="2:2" s="32" customFormat="1" x14ac:dyDescent="0.2">
      <c r="B125" s="33"/>
    </row>
    <row r="126" spans="2:2" s="32" customFormat="1" x14ac:dyDescent="0.2">
      <c r="B126" s="33"/>
    </row>
    <row r="127" spans="2:2" s="32" customFormat="1" x14ac:dyDescent="0.2">
      <c r="B127" s="33"/>
    </row>
    <row r="128" spans="2:2" s="32" customFormat="1" x14ac:dyDescent="0.2">
      <c r="B128" s="33"/>
    </row>
    <row r="129" spans="2:2" s="32" customFormat="1" x14ac:dyDescent="0.2">
      <c r="B129" s="33"/>
    </row>
    <row r="130" spans="2:2" s="32" customFormat="1" x14ac:dyDescent="0.2">
      <c r="B130" s="33"/>
    </row>
    <row r="131" spans="2:2" s="32" customFormat="1" x14ac:dyDescent="0.2">
      <c r="B131" s="33"/>
    </row>
    <row r="132" spans="2:2" s="32" customFormat="1" x14ac:dyDescent="0.2">
      <c r="B132" s="33"/>
    </row>
    <row r="133" spans="2:2" s="32" customFormat="1" x14ac:dyDescent="0.2">
      <c r="B133" s="33"/>
    </row>
    <row r="134" spans="2:2" s="32" customFormat="1" x14ac:dyDescent="0.2">
      <c r="B134" s="33"/>
    </row>
    <row r="135" spans="2:2" s="32" customFormat="1" x14ac:dyDescent="0.2">
      <c r="B135" s="33"/>
    </row>
    <row r="136" spans="2:2" s="32" customFormat="1" x14ac:dyDescent="0.2">
      <c r="B136" s="33"/>
    </row>
    <row r="137" spans="2:2" s="32" customFormat="1" x14ac:dyDescent="0.2">
      <c r="B137" s="33"/>
    </row>
    <row r="138" spans="2:2" s="32" customFormat="1" x14ac:dyDescent="0.2">
      <c r="B138" s="33"/>
    </row>
    <row r="139" spans="2:2" s="32" customFormat="1" x14ac:dyDescent="0.2">
      <c r="B139" s="33"/>
    </row>
    <row r="140" spans="2:2" s="32" customFormat="1" x14ac:dyDescent="0.2">
      <c r="B140" s="33"/>
    </row>
    <row r="141" spans="2:2" s="32" customFormat="1" x14ac:dyDescent="0.2">
      <c r="B141" s="33"/>
    </row>
    <row r="142" spans="2:2" s="32" customFormat="1" x14ac:dyDescent="0.2">
      <c r="B142" s="33"/>
    </row>
    <row r="143" spans="2:2" s="32" customFormat="1" x14ac:dyDescent="0.2">
      <c r="B143" s="33"/>
    </row>
    <row r="144" spans="2:2" s="32" customFormat="1" x14ac:dyDescent="0.2">
      <c r="B144" s="33"/>
    </row>
    <row r="145" spans="2:2" s="32" customFormat="1" x14ac:dyDescent="0.2">
      <c r="B145" s="33"/>
    </row>
    <row r="146" spans="2:2" s="32" customFormat="1" x14ac:dyDescent="0.2">
      <c r="B146" s="33"/>
    </row>
    <row r="147" spans="2:2" s="32" customFormat="1" x14ac:dyDescent="0.2">
      <c r="B147" s="33"/>
    </row>
    <row r="148" spans="2:2" s="32" customFormat="1" x14ac:dyDescent="0.2">
      <c r="B148" s="33"/>
    </row>
    <row r="149" spans="2:2" s="32" customFormat="1" x14ac:dyDescent="0.2">
      <c r="B149" s="33"/>
    </row>
    <row r="150" spans="2:2" s="32" customFormat="1" x14ac:dyDescent="0.2">
      <c r="B150" s="33"/>
    </row>
    <row r="151" spans="2:2" s="32" customFormat="1" x14ac:dyDescent="0.2">
      <c r="B151" s="33"/>
    </row>
    <row r="152" spans="2:2" s="32" customFormat="1" x14ac:dyDescent="0.2">
      <c r="B152" s="33"/>
    </row>
    <row r="153" spans="2:2" s="32" customFormat="1" x14ac:dyDescent="0.2">
      <c r="B153" s="33"/>
    </row>
    <row r="154" spans="2:2" s="32" customFormat="1" x14ac:dyDescent="0.2">
      <c r="B154" s="33"/>
    </row>
    <row r="155" spans="2:2" s="32" customFormat="1" x14ac:dyDescent="0.2">
      <c r="B155" s="33"/>
    </row>
    <row r="156" spans="2:2" s="32" customFormat="1" x14ac:dyDescent="0.2">
      <c r="B156" s="33"/>
    </row>
    <row r="157" spans="2:2" s="32" customFormat="1" x14ac:dyDescent="0.2">
      <c r="B157" s="33"/>
    </row>
    <row r="158" spans="2:2" s="32" customFormat="1" x14ac:dyDescent="0.2">
      <c r="B158" s="33"/>
    </row>
    <row r="159" spans="2:2" s="32" customFormat="1" x14ac:dyDescent="0.2">
      <c r="B159" s="33"/>
    </row>
    <row r="160" spans="2:2" s="32" customFormat="1" x14ac:dyDescent="0.2">
      <c r="B160" s="33"/>
    </row>
    <row r="161" spans="2:2" s="32" customFormat="1" x14ac:dyDescent="0.2">
      <c r="B161" s="33"/>
    </row>
    <row r="162" spans="2:2" s="32" customFormat="1" x14ac:dyDescent="0.2">
      <c r="B162" s="33"/>
    </row>
    <row r="163" spans="2:2" s="32" customFormat="1" x14ac:dyDescent="0.2">
      <c r="B163" s="33"/>
    </row>
    <row r="164" spans="2:2" s="32" customFormat="1" x14ac:dyDescent="0.2">
      <c r="B164" s="33"/>
    </row>
    <row r="165" spans="2:2" s="32" customFormat="1" x14ac:dyDescent="0.2">
      <c r="B165" s="33"/>
    </row>
    <row r="166" spans="2:2" s="32" customFormat="1" x14ac:dyDescent="0.2">
      <c r="B166" s="33"/>
    </row>
    <row r="167" spans="2:2" s="32" customFormat="1" x14ac:dyDescent="0.2">
      <c r="B167" s="33"/>
    </row>
    <row r="168" spans="2:2" s="32" customFormat="1" x14ac:dyDescent="0.2">
      <c r="B168" s="33"/>
    </row>
    <row r="169" spans="2:2" s="32" customFormat="1" x14ac:dyDescent="0.2">
      <c r="B169" s="33"/>
    </row>
    <row r="170" spans="2:2" s="32" customFormat="1" x14ac:dyDescent="0.2">
      <c r="B170" s="33"/>
    </row>
    <row r="171" spans="2:2" s="32" customFormat="1" x14ac:dyDescent="0.2">
      <c r="B171" s="33"/>
    </row>
    <row r="172" spans="2:2" s="32" customFormat="1" x14ac:dyDescent="0.2">
      <c r="B172" s="33"/>
    </row>
    <row r="173" spans="2:2" s="32" customFormat="1" x14ac:dyDescent="0.2">
      <c r="B173" s="33"/>
    </row>
    <row r="174" spans="2:2" s="32" customFormat="1" x14ac:dyDescent="0.2">
      <c r="B174" s="33"/>
    </row>
    <row r="175" spans="2:2" s="32" customFormat="1" x14ac:dyDescent="0.2">
      <c r="B175" s="33"/>
    </row>
    <row r="176" spans="2:2" s="32" customFormat="1" x14ac:dyDescent="0.2">
      <c r="B176" s="33"/>
    </row>
    <row r="177" spans="2:2" s="32" customFormat="1" x14ac:dyDescent="0.2">
      <c r="B177" s="33"/>
    </row>
    <row r="178" spans="2:2" s="32" customFormat="1" x14ac:dyDescent="0.2">
      <c r="B178" s="33"/>
    </row>
    <row r="179" spans="2:2" s="32" customFormat="1" x14ac:dyDescent="0.2">
      <c r="B179" s="33"/>
    </row>
    <row r="180" spans="2:2" s="32" customFormat="1" x14ac:dyDescent="0.2">
      <c r="B180" s="33"/>
    </row>
    <row r="181" spans="2:2" s="32" customFormat="1" x14ac:dyDescent="0.2">
      <c r="B181" s="33"/>
    </row>
    <row r="182" spans="2:2" s="32" customFormat="1" x14ac:dyDescent="0.2">
      <c r="B182" s="33"/>
    </row>
    <row r="183" spans="2:2" s="32" customFormat="1" x14ac:dyDescent="0.2">
      <c r="B183" s="33"/>
    </row>
    <row r="184" spans="2:2" s="32" customFormat="1" x14ac:dyDescent="0.2">
      <c r="B184" s="33"/>
    </row>
    <row r="185" spans="2:2" s="32" customFormat="1" x14ac:dyDescent="0.2">
      <c r="B185" s="33"/>
    </row>
    <row r="186" spans="2:2" s="32" customFormat="1" x14ac:dyDescent="0.2">
      <c r="B186" s="33"/>
    </row>
    <row r="187" spans="2:2" s="32" customFormat="1" x14ac:dyDescent="0.2">
      <c r="B187" s="33"/>
    </row>
    <row r="188" spans="2:2" s="32" customFormat="1" x14ac:dyDescent="0.2">
      <c r="B188" s="33"/>
    </row>
    <row r="189" spans="2:2" s="32" customFormat="1" x14ac:dyDescent="0.2">
      <c r="B189" s="33"/>
    </row>
    <row r="190" spans="2:2" s="32" customFormat="1" x14ac:dyDescent="0.2">
      <c r="B190" s="33"/>
    </row>
    <row r="191" spans="2:2" s="32" customFormat="1" x14ac:dyDescent="0.2">
      <c r="B191" s="33"/>
    </row>
    <row r="192" spans="2:2" s="32" customFormat="1" x14ac:dyDescent="0.2">
      <c r="B192" s="33"/>
    </row>
    <row r="193" spans="2:2" s="32" customFormat="1" x14ac:dyDescent="0.2">
      <c r="B193" s="33"/>
    </row>
    <row r="194" spans="2:2" s="32" customFormat="1" x14ac:dyDescent="0.2">
      <c r="B194" s="33"/>
    </row>
    <row r="195" spans="2:2" s="32" customFormat="1" x14ac:dyDescent="0.2">
      <c r="B195" s="33"/>
    </row>
    <row r="196" spans="2:2" s="32" customFormat="1" x14ac:dyDescent="0.2">
      <c r="B196" s="33"/>
    </row>
    <row r="197" spans="2:2" s="32" customFormat="1" x14ac:dyDescent="0.2">
      <c r="B197" s="33"/>
    </row>
    <row r="198" spans="2:2" s="32" customFormat="1" x14ac:dyDescent="0.2">
      <c r="B198" s="33"/>
    </row>
    <row r="199" spans="2:2" s="32" customFormat="1" x14ac:dyDescent="0.2">
      <c r="B199" s="33"/>
    </row>
    <row r="200" spans="2:2" s="32" customFormat="1" x14ac:dyDescent="0.2">
      <c r="B200" s="33"/>
    </row>
    <row r="201" spans="2:2" s="32" customFormat="1" x14ac:dyDescent="0.2">
      <c r="B201" s="33"/>
    </row>
    <row r="202" spans="2:2" s="32" customFormat="1" x14ac:dyDescent="0.2">
      <c r="B202" s="33"/>
    </row>
    <row r="203" spans="2:2" s="32" customFormat="1" x14ac:dyDescent="0.2">
      <c r="B203" s="33"/>
    </row>
    <row r="204" spans="2:2" s="32" customFormat="1" x14ac:dyDescent="0.2">
      <c r="B204" s="33"/>
    </row>
    <row r="205" spans="2:2" s="32" customFormat="1" x14ac:dyDescent="0.2">
      <c r="B205" s="33"/>
    </row>
    <row r="206" spans="2:2" s="32" customFormat="1" x14ac:dyDescent="0.2">
      <c r="B206" s="33"/>
    </row>
    <row r="207" spans="2:2" s="32" customFormat="1" x14ac:dyDescent="0.2">
      <c r="B207" s="33"/>
    </row>
    <row r="208" spans="2:2" s="32" customFormat="1" x14ac:dyDescent="0.2">
      <c r="B208" s="33"/>
    </row>
    <row r="209" spans="2:2" s="32" customFormat="1" x14ac:dyDescent="0.2">
      <c r="B209" s="33"/>
    </row>
    <row r="210" spans="2:2" s="32" customFormat="1" x14ac:dyDescent="0.2">
      <c r="B210" s="33"/>
    </row>
    <row r="211" spans="2:2" s="32" customFormat="1" x14ac:dyDescent="0.2">
      <c r="B211" s="33"/>
    </row>
    <row r="212" spans="2:2" s="32" customFormat="1" x14ac:dyDescent="0.2">
      <c r="B212" s="33"/>
    </row>
    <row r="213" spans="2:2" s="32" customFormat="1" x14ac:dyDescent="0.2">
      <c r="B213" s="33"/>
    </row>
    <row r="214" spans="2:2" s="32" customFormat="1" x14ac:dyDescent="0.2">
      <c r="B214" s="33"/>
    </row>
    <row r="215" spans="2:2" s="32" customFormat="1" x14ac:dyDescent="0.2">
      <c r="B215" s="33"/>
    </row>
    <row r="216" spans="2:2" s="32" customFormat="1" x14ac:dyDescent="0.2">
      <c r="B216" s="33"/>
    </row>
    <row r="217" spans="2:2" s="32" customFormat="1" x14ac:dyDescent="0.2">
      <c r="B217" s="33"/>
    </row>
    <row r="218" spans="2:2" s="32" customFormat="1" x14ac:dyDescent="0.2">
      <c r="B218" s="33"/>
    </row>
    <row r="219" spans="2:2" s="32" customFormat="1" x14ac:dyDescent="0.2">
      <c r="B219" s="33"/>
    </row>
    <row r="220" spans="2:2" s="32" customFormat="1" x14ac:dyDescent="0.2">
      <c r="B220" s="33"/>
    </row>
    <row r="221" spans="2:2" s="32" customFormat="1" x14ac:dyDescent="0.2">
      <c r="B221" s="33"/>
    </row>
    <row r="222" spans="2:2" s="32" customFormat="1" x14ac:dyDescent="0.2">
      <c r="B222" s="33"/>
    </row>
    <row r="223" spans="2:2" s="32" customFormat="1" x14ac:dyDescent="0.2">
      <c r="B223" s="33"/>
    </row>
    <row r="224" spans="2:2" s="32" customFormat="1" x14ac:dyDescent="0.2">
      <c r="B224" s="33"/>
    </row>
    <row r="225" spans="2:2" s="32" customFormat="1" x14ac:dyDescent="0.2">
      <c r="B225" s="33"/>
    </row>
    <row r="226" spans="2:2" s="32" customFormat="1" x14ac:dyDescent="0.2">
      <c r="B226" s="33"/>
    </row>
    <row r="227" spans="2:2" s="32" customFormat="1" x14ac:dyDescent="0.2">
      <c r="B227" s="33"/>
    </row>
    <row r="228" spans="2:2" s="32" customFormat="1" x14ac:dyDescent="0.2">
      <c r="B228" s="33"/>
    </row>
    <row r="229" spans="2:2" s="32" customFormat="1" x14ac:dyDescent="0.2">
      <c r="B229" s="33"/>
    </row>
    <row r="230" spans="2:2" s="32" customFormat="1" x14ac:dyDescent="0.2">
      <c r="B230" s="33"/>
    </row>
    <row r="231" spans="2:2" s="32" customFormat="1" x14ac:dyDescent="0.2">
      <c r="B231" s="33"/>
    </row>
    <row r="232" spans="2:2" s="32" customFormat="1" x14ac:dyDescent="0.2">
      <c r="B232" s="33"/>
    </row>
    <row r="233" spans="2:2" s="32" customFormat="1" x14ac:dyDescent="0.2">
      <c r="B233" s="33"/>
    </row>
    <row r="234" spans="2:2" s="32" customFormat="1" x14ac:dyDescent="0.2">
      <c r="B234" s="33"/>
    </row>
    <row r="235" spans="2:2" s="32" customFormat="1" x14ac:dyDescent="0.2">
      <c r="B235" s="33"/>
    </row>
    <row r="236" spans="2:2" s="32" customFormat="1" x14ac:dyDescent="0.2">
      <c r="B236" s="33"/>
    </row>
    <row r="237" spans="2:2" s="32" customFormat="1" x14ac:dyDescent="0.2">
      <c r="B237" s="33"/>
    </row>
  </sheetData>
  <sheetProtection algorithmName="SHA-512" hashValue="M101/TDjHf7xK8DaM0lXxcubuYvBPLGy0KF2REE9XxTHvJrPaTk09WSfxKOKrzQRcbEwfX37DCoP1LO0qc2vxA==" saltValue="LfzMyULLfhUqgQfNYfBdsQ==" spinCount="100000" sheet="1" objects="1" scenarios="1" selectLockedCells="1" selectUnlockedCells="1"/>
  <mergeCells count="29">
    <mergeCell ref="S30:X31"/>
    <mergeCell ref="S32:X33"/>
    <mergeCell ref="S34:X34"/>
    <mergeCell ref="S35:X35"/>
    <mergeCell ref="D53:N56"/>
    <mergeCell ref="T38:AD46"/>
    <mergeCell ref="D47:N51"/>
    <mergeCell ref="D40:N42"/>
    <mergeCell ref="D44:N46"/>
    <mergeCell ref="D26:N30"/>
    <mergeCell ref="C81:N96"/>
    <mergeCell ref="T37:AD37"/>
    <mergeCell ref="D77:N77"/>
    <mergeCell ref="B47:C51"/>
    <mergeCell ref="D62:N65"/>
    <mergeCell ref="B40:C42"/>
    <mergeCell ref="B44:C46"/>
    <mergeCell ref="B58:C60"/>
    <mergeCell ref="B53:C55"/>
    <mergeCell ref="D74:N76"/>
    <mergeCell ref="B79:I79"/>
    <mergeCell ref="D67:N71"/>
    <mergeCell ref="B67:C71"/>
    <mergeCell ref="D58:N60"/>
    <mergeCell ref="B8:K8"/>
    <mergeCell ref="B62:C65"/>
    <mergeCell ref="D32:N36"/>
    <mergeCell ref="D14:N17"/>
    <mergeCell ref="D18:N24"/>
  </mergeCells>
  <hyperlinks>
    <hyperlink ref="J79" r:id="rId1" xr:uid="{00000000-0004-0000-0000-000000000000}"/>
  </hyperlinks>
  <pageMargins left="0.7" right="0.7" top="0.75" bottom="0.75" header="0.3" footer="0.3"/>
  <pageSetup orientation="portrait" horizontalDpi="4294967293" verticalDpi="0" r:id="rId2"/>
  <ignoredErrors>
    <ignoredError sqref="B40 B44 B57:C57 B54:C55 C53" numberStoredAsText="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Q267"/>
  <sheetViews>
    <sheetView tabSelected="1" zoomScale="85" zoomScaleNormal="85" workbookViewId="0">
      <selection activeCell="J18" sqref="J18"/>
    </sheetView>
  </sheetViews>
  <sheetFormatPr baseColWidth="10" defaultColWidth="11.1640625" defaultRowHeight="16" x14ac:dyDescent="0.2"/>
  <cols>
    <col min="1" max="1" width="6.1640625" style="32" customWidth="1"/>
    <col min="2" max="2" width="90.1640625" bestFit="1" customWidth="1"/>
    <col min="3" max="6" width="18.1640625" customWidth="1"/>
    <col min="7" max="8" width="3.5" customWidth="1"/>
    <col min="9" max="9" width="35" customWidth="1"/>
    <col min="10" max="10" width="15.6640625" customWidth="1"/>
    <col min="11" max="11" width="17" customWidth="1"/>
    <col min="12" max="12" width="2.5" customWidth="1"/>
    <col min="13" max="13" width="20.6640625" customWidth="1"/>
    <col min="14" max="14" width="18" customWidth="1"/>
    <col min="15" max="15" width="84.6640625" customWidth="1"/>
    <col min="16" max="16" width="13.1640625" customWidth="1"/>
  </cols>
  <sheetData>
    <row r="1" spans="1:329" x14ac:dyDescent="0.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c r="HA1" s="32"/>
      <c r="HB1" s="32"/>
      <c r="HC1" s="32"/>
      <c r="HD1" s="32"/>
      <c r="HE1" s="32"/>
      <c r="HF1" s="32"/>
      <c r="HG1" s="32"/>
      <c r="HH1" s="32"/>
      <c r="HI1" s="32"/>
      <c r="HJ1" s="32"/>
      <c r="HK1" s="32"/>
      <c r="HL1" s="32"/>
      <c r="HM1" s="32"/>
      <c r="HN1" s="32"/>
      <c r="HO1" s="32"/>
      <c r="HP1" s="32"/>
      <c r="HQ1" s="32"/>
      <c r="HR1" s="32"/>
      <c r="HS1" s="32"/>
      <c r="HT1" s="32"/>
      <c r="HU1" s="32"/>
      <c r="HV1" s="32"/>
      <c r="HW1" s="32"/>
      <c r="HX1" s="32"/>
      <c r="HY1" s="32"/>
      <c r="HZ1" s="32"/>
      <c r="IA1" s="32"/>
      <c r="IB1" s="32"/>
      <c r="IC1" s="32"/>
      <c r="ID1" s="32"/>
      <c r="IE1" s="32"/>
      <c r="IF1" s="32"/>
      <c r="IG1" s="32"/>
      <c r="IH1" s="32"/>
      <c r="II1" s="32"/>
      <c r="IJ1" s="32"/>
      <c r="IK1" s="32"/>
      <c r="IL1" s="32"/>
      <c r="IM1" s="32"/>
      <c r="IN1" s="32"/>
      <c r="IO1" s="32"/>
      <c r="IP1" s="32"/>
      <c r="IQ1" s="32"/>
      <c r="IR1" s="32"/>
      <c r="IS1" s="32"/>
      <c r="IT1" s="32"/>
      <c r="IU1" s="32"/>
      <c r="IV1" s="32"/>
      <c r="IW1" s="32"/>
      <c r="IX1" s="32"/>
      <c r="IY1" s="32"/>
      <c r="IZ1" s="32"/>
      <c r="JA1" s="32"/>
      <c r="JB1" s="32"/>
      <c r="JC1" s="32"/>
      <c r="JD1" s="32"/>
      <c r="JE1" s="32"/>
      <c r="JF1" s="32"/>
      <c r="JG1" s="32"/>
      <c r="JH1" s="32"/>
      <c r="JI1" s="32"/>
      <c r="JJ1" s="32"/>
      <c r="JK1" s="32"/>
      <c r="JL1" s="32"/>
      <c r="JM1" s="32"/>
      <c r="JN1" s="32"/>
      <c r="JO1" s="32"/>
      <c r="JP1" s="32"/>
      <c r="JQ1" s="32"/>
      <c r="JR1" s="32"/>
      <c r="JS1" s="32"/>
      <c r="JT1" s="32"/>
      <c r="JU1" s="32"/>
      <c r="JV1" s="32"/>
      <c r="JW1" s="32"/>
      <c r="JX1" s="32"/>
      <c r="JY1" s="32"/>
      <c r="JZ1" s="32"/>
      <c r="KA1" s="32"/>
      <c r="KB1" s="32"/>
      <c r="KC1" s="32"/>
      <c r="KD1" s="32"/>
      <c r="KE1" s="32"/>
      <c r="KF1" s="32"/>
      <c r="KG1" s="32"/>
      <c r="KH1" s="32"/>
      <c r="KI1" s="32"/>
      <c r="KJ1" s="32"/>
      <c r="KK1" s="32"/>
      <c r="KL1" s="32"/>
      <c r="KM1" s="32"/>
      <c r="KN1" s="32"/>
      <c r="KO1" s="32"/>
      <c r="KP1" s="32"/>
      <c r="KQ1" s="32"/>
      <c r="KR1" s="32"/>
      <c r="KS1" s="32"/>
      <c r="KT1" s="32"/>
      <c r="KU1" s="32"/>
      <c r="KV1" s="32"/>
      <c r="KW1" s="32"/>
      <c r="KX1" s="32"/>
      <c r="KY1" s="32"/>
      <c r="KZ1" s="32"/>
      <c r="LA1" s="32"/>
      <c r="LB1" s="32"/>
      <c r="LC1" s="32"/>
      <c r="LD1" s="32"/>
      <c r="LE1" s="32"/>
      <c r="LF1" s="32"/>
      <c r="LG1" s="32"/>
      <c r="LH1" s="32"/>
      <c r="LI1" s="32"/>
      <c r="LJ1" s="32"/>
      <c r="LK1" s="32"/>
      <c r="LL1" s="32"/>
      <c r="LM1" s="32"/>
      <c r="LN1" s="32"/>
      <c r="LO1" s="32"/>
      <c r="LP1" s="32"/>
      <c r="LQ1" s="32"/>
    </row>
    <row r="2" spans="1:329" ht="17" thickBot="1" x14ac:dyDescent="0.25">
      <c r="B2" s="32"/>
      <c r="C2" s="153"/>
      <c r="D2" s="153" t="s">
        <v>65</v>
      </c>
      <c r="E2" s="153"/>
      <c r="F2" s="153" t="s">
        <v>66</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row>
    <row r="3" spans="1:329" x14ac:dyDescent="0.2">
      <c r="B3" s="206" t="s">
        <v>10</v>
      </c>
      <c r="C3" s="202"/>
      <c r="D3" s="203" t="s">
        <v>1</v>
      </c>
      <c r="E3" s="204"/>
      <c r="F3" s="205" t="s">
        <v>1</v>
      </c>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row>
    <row r="4" spans="1:329" hidden="1" x14ac:dyDescent="0.2">
      <c r="B4" s="143"/>
      <c r="C4" s="167"/>
      <c r="D4" s="156"/>
      <c r="E4" s="167"/>
      <c r="F4" s="157"/>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c r="IA4" s="32"/>
      <c r="IB4" s="32"/>
      <c r="IC4" s="32"/>
      <c r="ID4" s="32"/>
      <c r="IE4" s="32"/>
      <c r="IF4" s="32"/>
      <c r="IG4" s="32"/>
      <c r="IH4" s="32"/>
      <c r="II4" s="32"/>
      <c r="IJ4" s="32"/>
      <c r="IK4" s="32"/>
      <c r="IL4" s="32"/>
      <c r="IM4" s="32"/>
      <c r="IN4" s="32"/>
      <c r="IO4" s="32"/>
      <c r="IP4" s="32"/>
      <c r="IQ4" s="32"/>
      <c r="IR4" s="32"/>
      <c r="IS4" s="32"/>
      <c r="IT4" s="32"/>
      <c r="IU4" s="32"/>
      <c r="IV4" s="32"/>
      <c r="IW4" s="32"/>
      <c r="IX4" s="32"/>
      <c r="IY4" s="32"/>
      <c r="IZ4" s="32"/>
      <c r="JA4" s="32"/>
      <c r="JB4" s="32"/>
      <c r="JC4" s="32"/>
      <c r="JD4" s="32"/>
      <c r="JE4" s="32"/>
      <c r="JF4" s="32"/>
      <c r="JG4" s="32"/>
      <c r="JH4" s="32"/>
      <c r="JI4" s="32"/>
      <c r="JJ4" s="32"/>
      <c r="JK4" s="32"/>
      <c r="JL4" s="32"/>
      <c r="JM4" s="32"/>
      <c r="JN4" s="32"/>
      <c r="JO4" s="32"/>
      <c r="JP4" s="32"/>
      <c r="JQ4" s="32"/>
      <c r="JR4" s="32"/>
      <c r="JS4" s="32"/>
      <c r="JT4" s="32"/>
      <c r="JU4" s="32"/>
      <c r="JV4" s="32"/>
      <c r="JW4" s="32"/>
      <c r="JX4" s="32"/>
      <c r="JY4" s="32"/>
      <c r="JZ4" s="32"/>
      <c r="KA4" s="32"/>
      <c r="KB4" s="32"/>
      <c r="KC4" s="32"/>
      <c r="KD4" s="32"/>
      <c r="KE4" s="32"/>
      <c r="KF4" s="32"/>
      <c r="KG4" s="32"/>
      <c r="KH4" s="32"/>
      <c r="KI4" s="32"/>
      <c r="KJ4" s="32"/>
      <c r="KK4" s="32"/>
      <c r="KL4" s="32"/>
      <c r="KM4" s="32"/>
      <c r="KN4" s="32"/>
      <c r="KO4" s="32"/>
      <c r="KP4" s="32"/>
      <c r="KQ4" s="32"/>
      <c r="KR4" s="32"/>
      <c r="KS4" s="32"/>
      <c r="KT4" s="32"/>
      <c r="KU4" s="32"/>
      <c r="KV4" s="32"/>
      <c r="KW4" s="32"/>
      <c r="KX4" s="32"/>
      <c r="KY4" s="32"/>
      <c r="KZ4" s="32"/>
      <c r="LA4" s="32"/>
      <c r="LB4" s="32"/>
      <c r="LC4" s="32"/>
      <c r="LD4" s="32"/>
      <c r="LE4" s="32"/>
      <c r="LF4" s="32"/>
      <c r="LG4" s="32"/>
      <c r="LH4" s="32"/>
      <c r="LI4" s="32"/>
      <c r="LJ4" s="32"/>
      <c r="LK4" s="32"/>
      <c r="LL4" s="32"/>
      <c r="LM4" s="32"/>
      <c r="LN4" s="32"/>
      <c r="LO4" s="32"/>
      <c r="LP4" s="32"/>
      <c r="LQ4" s="32"/>
    </row>
    <row r="5" spans="1:329" hidden="1" x14ac:dyDescent="0.2">
      <c r="B5" s="144" t="s">
        <v>64</v>
      </c>
      <c r="C5" s="181"/>
      <c r="D5" s="158" t="s">
        <v>45</v>
      </c>
      <c r="E5" s="181"/>
      <c r="F5" s="159" t="s">
        <v>45</v>
      </c>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row>
    <row r="6" spans="1:329" hidden="1" x14ac:dyDescent="0.2">
      <c r="B6" s="144" t="s">
        <v>11</v>
      </c>
      <c r="C6" s="181"/>
      <c r="D6" s="160">
        <v>0</v>
      </c>
      <c r="E6" s="181"/>
      <c r="F6" s="161">
        <v>0</v>
      </c>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2"/>
      <c r="JR6" s="32"/>
      <c r="JS6" s="32"/>
      <c r="JT6" s="32"/>
      <c r="JU6" s="32"/>
      <c r="JV6" s="32"/>
      <c r="JW6" s="32"/>
      <c r="JX6" s="32"/>
      <c r="JY6" s="32"/>
      <c r="JZ6" s="32"/>
      <c r="KA6" s="32"/>
      <c r="KB6" s="32"/>
      <c r="KC6" s="32"/>
      <c r="KD6" s="32"/>
      <c r="KE6" s="32"/>
      <c r="KF6" s="32"/>
      <c r="KG6" s="32"/>
      <c r="KH6" s="32"/>
      <c r="KI6" s="32"/>
      <c r="KJ6" s="32"/>
      <c r="KK6" s="32"/>
      <c r="KL6" s="32"/>
      <c r="KM6" s="32"/>
      <c r="KN6" s="32"/>
      <c r="KO6" s="32"/>
      <c r="KP6" s="32"/>
      <c r="KQ6" s="32"/>
      <c r="KR6" s="32"/>
      <c r="KS6" s="32"/>
      <c r="KT6" s="32"/>
      <c r="KU6" s="32"/>
      <c r="KV6" s="32"/>
      <c r="KW6" s="32"/>
      <c r="KX6" s="32"/>
      <c r="KY6" s="32"/>
      <c r="KZ6" s="32"/>
      <c r="LA6" s="32"/>
      <c r="LB6" s="32"/>
      <c r="LC6" s="32"/>
      <c r="LD6" s="32"/>
      <c r="LE6" s="32"/>
      <c r="LF6" s="32"/>
      <c r="LG6" s="32"/>
      <c r="LH6" s="32"/>
      <c r="LI6" s="32"/>
      <c r="LJ6" s="32"/>
      <c r="LK6" s="32"/>
      <c r="LL6" s="32"/>
      <c r="LM6" s="32"/>
      <c r="LN6" s="32"/>
      <c r="LO6" s="32"/>
      <c r="LP6" s="32"/>
      <c r="LQ6" s="32"/>
    </row>
    <row r="7" spans="1:329" hidden="1" x14ac:dyDescent="0.2">
      <c r="B7" s="144" t="s">
        <v>44</v>
      </c>
      <c r="C7" s="181"/>
      <c r="D7" s="160">
        <v>0</v>
      </c>
      <c r="E7" s="181"/>
      <c r="F7" s="161">
        <v>0</v>
      </c>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c r="JK7" s="32"/>
      <c r="JL7" s="32"/>
      <c r="JM7" s="32"/>
      <c r="JN7" s="32"/>
      <c r="JO7" s="32"/>
      <c r="JP7" s="32"/>
      <c r="JQ7" s="32"/>
      <c r="JR7" s="32"/>
      <c r="JS7" s="32"/>
      <c r="JT7" s="32"/>
      <c r="JU7" s="32"/>
      <c r="JV7" s="32"/>
      <c r="JW7" s="32"/>
      <c r="JX7" s="32"/>
      <c r="JY7" s="32"/>
      <c r="JZ7" s="32"/>
      <c r="KA7" s="32"/>
      <c r="KB7" s="32"/>
      <c r="KC7" s="32"/>
      <c r="KD7" s="32"/>
      <c r="KE7" s="32"/>
      <c r="KF7" s="32"/>
      <c r="KG7" s="32"/>
      <c r="KH7" s="32"/>
      <c r="KI7" s="32"/>
      <c r="KJ7" s="32"/>
      <c r="KK7" s="32"/>
      <c r="KL7" s="32"/>
      <c r="KM7" s="32"/>
      <c r="KN7" s="32"/>
      <c r="KO7" s="32"/>
      <c r="KP7" s="32"/>
      <c r="KQ7" s="32"/>
      <c r="KR7" s="32"/>
      <c r="KS7" s="32"/>
      <c r="KT7" s="32"/>
      <c r="KU7" s="32"/>
      <c r="KV7" s="32"/>
      <c r="KW7" s="32"/>
      <c r="KX7" s="32"/>
      <c r="KY7" s="32"/>
      <c r="KZ7" s="32"/>
      <c r="LA7" s="32"/>
      <c r="LB7" s="32"/>
      <c r="LC7" s="32"/>
      <c r="LD7" s="32"/>
      <c r="LE7" s="32"/>
      <c r="LF7" s="32"/>
      <c r="LG7" s="32"/>
      <c r="LH7" s="32"/>
      <c r="LI7" s="32"/>
      <c r="LJ7" s="32"/>
      <c r="LK7" s="32"/>
      <c r="LL7" s="32"/>
      <c r="LM7" s="32"/>
      <c r="LN7" s="32"/>
      <c r="LO7" s="32"/>
      <c r="LP7" s="32"/>
      <c r="LQ7" s="32"/>
    </row>
    <row r="8" spans="1:329" hidden="1" x14ac:dyDescent="0.2">
      <c r="B8" s="144" t="s">
        <v>46</v>
      </c>
      <c r="C8" s="181"/>
      <c r="D8" s="160">
        <v>0</v>
      </c>
      <c r="E8" s="181"/>
      <c r="F8" s="161">
        <v>0</v>
      </c>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row>
    <row r="9" spans="1:329" ht="16.5" hidden="1" customHeight="1" x14ac:dyDescent="0.2">
      <c r="A9"/>
      <c r="B9" s="145"/>
      <c r="C9" s="165"/>
      <c r="D9" s="165"/>
      <c r="E9" s="165"/>
      <c r="F9" s="166"/>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row>
    <row r="10" spans="1:329" ht="16.5" customHeight="1" x14ac:dyDescent="0.2">
      <c r="B10" s="144" t="s">
        <v>102</v>
      </c>
      <c r="C10" s="162"/>
      <c r="D10" s="209"/>
      <c r="E10" s="162">
        <f>C10</f>
        <v>0</v>
      </c>
      <c r="F10" s="210"/>
      <c r="G10" s="32"/>
      <c r="H10" s="32"/>
      <c r="I10" s="188"/>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row>
    <row r="11" spans="1:329" ht="16.5" customHeight="1" thickBot="1" x14ac:dyDescent="0.25">
      <c r="B11" s="144" t="s">
        <v>103</v>
      </c>
      <c r="C11" s="164">
        <v>0</v>
      </c>
      <c r="D11" s="174">
        <f>C10+C11</f>
        <v>0</v>
      </c>
      <c r="E11" s="164">
        <f>C11</f>
        <v>0</v>
      </c>
      <c r="F11" s="175">
        <f>E10+E11</f>
        <v>0</v>
      </c>
      <c r="G11" s="32"/>
      <c r="H11" s="32"/>
      <c r="I11" s="32"/>
      <c r="J11" s="272"/>
      <c r="K11" s="272"/>
      <c r="L11" s="272"/>
      <c r="M11" s="272"/>
      <c r="N11" s="272"/>
      <c r="O11" s="27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row>
    <row r="12" spans="1:329" ht="16.5" customHeight="1" thickTop="1" x14ac:dyDescent="0.2">
      <c r="B12" s="144" t="s">
        <v>255</v>
      </c>
      <c r="C12" s="162" t="s">
        <v>257</v>
      </c>
      <c r="D12" s="178">
        <f>IF(C12="Yes",6000,0)</f>
        <v>6000</v>
      </c>
      <c r="E12" s="162" t="str">
        <f>C12</f>
        <v>Yes</v>
      </c>
      <c r="F12" s="177">
        <f>IF(E12="Yes",6000,0)</f>
        <v>6000</v>
      </c>
      <c r="G12" s="32"/>
      <c r="H12" s="32"/>
      <c r="I12" s="32"/>
      <c r="J12" s="189"/>
      <c r="K12" s="189"/>
      <c r="L12" s="189"/>
      <c r="M12" s="189"/>
      <c r="N12" s="189"/>
      <c r="O12" s="189"/>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row>
    <row r="13" spans="1:329" ht="16.5" customHeight="1" x14ac:dyDescent="0.2">
      <c r="B13" s="144" t="str">
        <f>IF(D3="Married Filing Jointly", "Is the Spouse 65 Years of Age or Older?"," ")</f>
        <v>Is the Spouse 65 Years of Age or Older?</v>
      </c>
      <c r="C13" s="162" t="s">
        <v>257</v>
      </c>
      <c r="D13" s="178">
        <f>IF(AND(B13="Is the Spouse 65 Years of Age or Older?",C13="Yes"),6000,0)</f>
        <v>6000</v>
      </c>
      <c r="E13" s="162" t="str">
        <f>IF(AND(F3="Married Filing Jointly",C13="Yes"),"Yes","No")</f>
        <v>Yes</v>
      </c>
      <c r="F13" s="177">
        <f>IF(E13="Yes",6000,0)</f>
        <v>6000</v>
      </c>
      <c r="G13" s="32"/>
      <c r="H13" s="32"/>
      <c r="I13" s="32"/>
      <c r="J13" s="189"/>
      <c r="K13" s="189"/>
      <c r="L13" s="189"/>
      <c r="M13" s="189"/>
      <c r="N13" s="189"/>
      <c r="O13" s="189"/>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row>
    <row r="14" spans="1:329" ht="16.5" customHeight="1" x14ac:dyDescent="0.2">
      <c r="B14" s="146" t="s">
        <v>236</v>
      </c>
      <c r="C14" s="162">
        <f>51334+103897+248994+29400</f>
        <v>433625</v>
      </c>
      <c r="D14" s="209"/>
      <c r="E14" s="162"/>
      <c r="F14" s="210"/>
      <c r="G14" s="32"/>
      <c r="H14" s="32"/>
      <c r="I14" s="188"/>
      <c r="J14" s="189"/>
      <c r="K14" s="189"/>
      <c r="L14" s="32"/>
      <c r="M14" s="190"/>
      <c r="N14" s="190"/>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c r="IW14" s="32"/>
      <c r="IX14" s="32"/>
      <c r="IY14" s="32"/>
      <c r="IZ14" s="32"/>
      <c r="JA14" s="32"/>
      <c r="JB14" s="32"/>
      <c r="JC14" s="32"/>
      <c r="JD14" s="32"/>
      <c r="JE14" s="32"/>
      <c r="JF14" s="32"/>
      <c r="JG14" s="32"/>
      <c r="JH14" s="32"/>
      <c r="JI14" s="32"/>
      <c r="JJ14" s="32"/>
      <c r="JK14" s="32"/>
      <c r="JL14" s="32"/>
      <c r="JM14" s="32"/>
      <c r="JN14" s="32"/>
      <c r="JO14" s="32"/>
      <c r="JP14" s="32"/>
      <c r="JQ14" s="32"/>
      <c r="JR14" s="32"/>
      <c r="JS14" s="32"/>
      <c r="JT14" s="32"/>
      <c r="JU14" s="32"/>
      <c r="JV14" s="32"/>
      <c r="JW14" s="32"/>
      <c r="JX14" s="32"/>
      <c r="JY14" s="32"/>
      <c r="JZ14" s="32"/>
      <c r="KA14" s="32"/>
      <c r="KB14" s="32"/>
      <c r="KC14" s="32"/>
      <c r="KD14" s="32"/>
      <c r="KE14" s="32"/>
      <c r="KF14" s="32"/>
      <c r="KG14" s="32"/>
      <c r="KH14" s="32"/>
      <c r="KI14" s="32"/>
      <c r="KJ14" s="32"/>
      <c r="KK14" s="32"/>
      <c r="KL14" s="32"/>
      <c r="KM14" s="32"/>
      <c r="KN14" s="32"/>
      <c r="KO14" s="32"/>
      <c r="KP14" s="32"/>
      <c r="KQ14" s="32"/>
      <c r="KR14" s="32"/>
      <c r="KS14" s="32"/>
      <c r="KT14" s="32"/>
      <c r="KU14" s="32"/>
      <c r="KV14" s="32"/>
      <c r="KW14" s="32"/>
      <c r="KX14" s="32"/>
      <c r="KY14" s="32"/>
      <c r="KZ14" s="32"/>
      <c r="LA14" s="32"/>
      <c r="LB14" s="32"/>
      <c r="LC14" s="32"/>
      <c r="LD14" s="32"/>
      <c r="LE14" s="32"/>
      <c r="LF14" s="32"/>
      <c r="LG14" s="32"/>
      <c r="LH14" s="32"/>
      <c r="LI14" s="32"/>
      <c r="LJ14" s="32"/>
      <c r="LK14" s="32"/>
      <c r="LL14" s="32"/>
      <c r="LM14" s="32"/>
      <c r="LN14" s="32"/>
      <c r="LO14" s="32"/>
      <c r="LP14" s="32"/>
      <c r="LQ14" s="32"/>
    </row>
    <row r="15" spans="1:329" ht="16.5" customHeight="1" x14ac:dyDescent="0.2">
      <c r="B15" s="144" t="s">
        <v>233</v>
      </c>
      <c r="C15" s="162">
        <v>0</v>
      </c>
      <c r="D15" s="209"/>
      <c r="E15" s="162">
        <f t="shared" ref="E15:E17" si="0">C15</f>
        <v>0</v>
      </c>
      <c r="F15" s="210"/>
      <c r="G15" s="32"/>
      <c r="H15" s="32"/>
      <c r="I15" s="32" t="s">
        <v>275</v>
      </c>
      <c r="J15" s="288">
        <f>73140</f>
        <v>73140</v>
      </c>
      <c r="K15" s="196"/>
      <c r="L15" s="32"/>
      <c r="M15" s="155"/>
      <c r="N15" s="155"/>
      <c r="O15" s="191"/>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row>
    <row r="16" spans="1:329" ht="16.5" customHeight="1" x14ac:dyDescent="0.2">
      <c r="B16" s="144" t="s">
        <v>67</v>
      </c>
      <c r="C16" s="162">
        <f>40000+2524+149</f>
        <v>42673</v>
      </c>
      <c r="D16" s="209"/>
      <c r="E16" s="162">
        <f>C16</f>
        <v>42673</v>
      </c>
      <c r="F16" s="210"/>
      <c r="G16" s="32"/>
      <c r="H16" s="32"/>
      <c r="I16" s="32"/>
      <c r="J16" s="189"/>
      <c r="K16" s="192"/>
      <c r="L16" s="32"/>
      <c r="M16" s="155"/>
      <c r="N16" s="155"/>
      <c r="O16" s="191"/>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row>
    <row r="17" spans="2:329" ht="16.5" customHeight="1" x14ac:dyDescent="0.2">
      <c r="B17" s="144" t="s">
        <v>134</v>
      </c>
      <c r="C17" s="162">
        <v>0</v>
      </c>
      <c r="D17" s="209"/>
      <c r="E17" s="162">
        <f t="shared" si="0"/>
        <v>0</v>
      </c>
      <c r="F17" s="210"/>
      <c r="G17" s="32"/>
      <c r="H17" s="32"/>
      <c r="I17" s="32"/>
      <c r="J17" s="189"/>
      <c r="K17" s="196"/>
      <c r="L17" s="32"/>
      <c r="M17" s="155"/>
      <c r="N17" s="155"/>
      <c r="O17" s="193"/>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row>
    <row r="18" spans="2:329" ht="16.5" customHeight="1" thickBot="1" x14ac:dyDescent="0.25">
      <c r="B18" s="144" t="s">
        <v>58</v>
      </c>
      <c r="C18" s="164">
        <v>0</v>
      </c>
      <c r="D18" s="211"/>
      <c r="E18" s="164">
        <f>C18</f>
        <v>0</v>
      </c>
      <c r="F18" s="212"/>
      <c r="G18" s="32"/>
      <c r="H18" s="32"/>
      <c r="I18" s="32" t="s">
        <v>272</v>
      </c>
      <c r="J18" s="289">
        <v>5554886</v>
      </c>
      <c r="K18" s="196"/>
      <c r="L18" s="32"/>
      <c r="M18" s="155"/>
      <c r="N18" s="155"/>
      <c r="O18" s="193"/>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c r="IW18" s="32"/>
      <c r="IX18" s="32"/>
      <c r="IY18" s="32"/>
      <c r="IZ18" s="32"/>
      <c r="JA18" s="32"/>
      <c r="JB18" s="32"/>
      <c r="JC18" s="32"/>
      <c r="JD18" s="32"/>
      <c r="JE18" s="32"/>
      <c r="JF18" s="32"/>
      <c r="JG18" s="32"/>
      <c r="JH18" s="32"/>
      <c r="JI18" s="32"/>
      <c r="JJ18" s="32"/>
      <c r="JK18" s="32"/>
      <c r="JL18" s="32"/>
      <c r="JM18" s="32"/>
      <c r="JN18" s="32"/>
      <c r="JO18" s="32"/>
      <c r="JP18" s="32"/>
      <c r="JQ18" s="32"/>
      <c r="JR18" s="32"/>
      <c r="JS18" s="32"/>
      <c r="JT18" s="32"/>
      <c r="JU18" s="32"/>
      <c r="JV18" s="32"/>
      <c r="JW18" s="32"/>
      <c r="JX18" s="32"/>
      <c r="JY18" s="32"/>
      <c r="JZ18" s="32"/>
      <c r="KA18" s="32"/>
      <c r="KB18" s="32"/>
      <c r="KC18" s="32"/>
      <c r="KD18" s="32"/>
      <c r="KE18" s="32"/>
      <c r="KF18" s="32"/>
      <c r="KG18" s="32"/>
      <c r="KH18" s="32"/>
      <c r="KI18" s="32"/>
      <c r="KJ18" s="32"/>
      <c r="KK18" s="32"/>
      <c r="KL18" s="32"/>
      <c r="KM18" s="32"/>
      <c r="KN18" s="32"/>
      <c r="KO18" s="32"/>
      <c r="KP18" s="32"/>
      <c r="KQ18" s="32"/>
      <c r="KR18" s="32"/>
      <c r="KS18" s="32"/>
      <c r="KT18" s="32"/>
      <c r="KU18" s="32"/>
      <c r="KV18" s="32"/>
      <c r="KW18" s="32"/>
      <c r="KX18" s="32"/>
      <c r="KY18" s="32"/>
      <c r="KZ18" s="32"/>
      <c r="LA18" s="32"/>
      <c r="LB18" s="32"/>
      <c r="LC18" s="32"/>
      <c r="LD18" s="32"/>
      <c r="LE18" s="32"/>
      <c r="LF18" s="32"/>
      <c r="LG18" s="32"/>
      <c r="LH18" s="32"/>
      <c r="LI18" s="32"/>
      <c r="LJ18" s="32"/>
      <c r="LK18" s="32"/>
      <c r="LL18" s="32"/>
      <c r="LM18" s="32"/>
      <c r="LN18" s="32"/>
      <c r="LO18" s="32"/>
      <c r="LP18" s="32"/>
      <c r="LQ18" s="32"/>
    </row>
    <row r="19" spans="2:329" ht="16.5" customHeight="1" thickTop="1" x14ac:dyDescent="0.2">
      <c r="B19" s="148" t="s">
        <v>68</v>
      </c>
      <c r="C19" s="176"/>
      <c r="D19" s="213">
        <f>(C14+C15)-(C16+C17+C18)</f>
        <v>390952</v>
      </c>
      <c r="E19" s="176"/>
      <c r="F19" s="214">
        <f>E14+E15-E16-E17-E18</f>
        <v>-42673</v>
      </c>
      <c r="G19" s="32"/>
      <c r="H19" s="32"/>
      <c r="I19" s="32"/>
      <c r="J19" s="179"/>
      <c r="K19" s="32"/>
      <c r="L19" s="32"/>
      <c r="M19" s="155"/>
      <c r="N19" s="155"/>
      <c r="O19" s="193"/>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c r="IW19" s="32"/>
      <c r="IX19" s="32"/>
      <c r="IY19" s="32"/>
      <c r="IZ19" s="32"/>
      <c r="JA19" s="32"/>
      <c r="JB19" s="32"/>
      <c r="JC19" s="32"/>
      <c r="JD19" s="32"/>
      <c r="JE19" s="32"/>
      <c r="JF19" s="32"/>
      <c r="JG19" s="32"/>
      <c r="JH19" s="32"/>
      <c r="JI19" s="32"/>
      <c r="JJ19" s="32"/>
      <c r="JK19" s="32"/>
      <c r="JL19" s="32"/>
      <c r="JM19" s="32"/>
      <c r="JN19" s="32"/>
      <c r="JO19" s="32"/>
      <c r="JP19" s="32"/>
      <c r="JQ19" s="32"/>
      <c r="JR19" s="32"/>
      <c r="JS19" s="32"/>
      <c r="JT19" s="32"/>
      <c r="JU19" s="32"/>
      <c r="JV19" s="32"/>
      <c r="JW19" s="32"/>
      <c r="JX19" s="32"/>
      <c r="JY19" s="32"/>
      <c r="JZ19" s="32"/>
      <c r="KA19" s="32"/>
      <c r="KB19" s="32"/>
      <c r="KC19" s="32"/>
      <c r="KD19" s="32"/>
      <c r="KE19" s="32"/>
      <c r="KF19" s="32"/>
      <c r="KG19" s="32"/>
      <c r="KH19" s="32"/>
      <c r="KI19" s="32"/>
      <c r="KJ19" s="32"/>
      <c r="KK19" s="32"/>
      <c r="KL19" s="32"/>
      <c r="KM19" s="32"/>
      <c r="KN19" s="32"/>
      <c r="KO19" s="32"/>
      <c r="KP19" s="32"/>
      <c r="KQ19" s="32"/>
      <c r="KR19" s="32"/>
      <c r="KS19" s="32"/>
      <c r="KT19" s="32"/>
      <c r="KU19" s="32"/>
      <c r="KV19" s="32"/>
      <c r="KW19" s="32"/>
      <c r="KX19" s="32"/>
      <c r="KY19" s="32"/>
      <c r="KZ19" s="32"/>
      <c r="LA19" s="32"/>
      <c r="LB19" s="32"/>
      <c r="LC19" s="32"/>
      <c r="LD19" s="32"/>
      <c r="LE19" s="32"/>
      <c r="LF19" s="32"/>
      <c r="LG19" s="32"/>
      <c r="LH19" s="32"/>
      <c r="LI19" s="32"/>
      <c r="LJ19" s="32"/>
      <c r="LK19" s="32"/>
      <c r="LL19" s="32"/>
      <c r="LM19" s="32"/>
      <c r="LN19" s="32"/>
      <c r="LO19" s="32"/>
      <c r="LP19" s="32"/>
      <c r="LQ19" s="32"/>
    </row>
    <row r="20" spans="2:329" ht="16.5" customHeight="1" x14ac:dyDescent="0.2">
      <c r="B20" s="144"/>
      <c r="C20" s="167"/>
      <c r="D20" s="215"/>
      <c r="E20" s="167"/>
      <c r="F20" s="216"/>
      <c r="G20" s="32"/>
      <c r="H20" s="32"/>
      <c r="I20" s="32"/>
      <c r="J20" s="179" t="s">
        <v>267</v>
      </c>
      <c r="K20" s="179" t="s">
        <v>268</v>
      </c>
      <c r="L20" s="32"/>
      <c r="M20" s="155"/>
      <c r="N20" s="155"/>
      <c r="O20" s="193"/>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c r="IP20" s="32"/>
      <c r="IQ20" s="32"/>
      <c r="IR20" s="32"/>
      <c r="IS20" s="32"/>
      <c r="IT20" s="32"/>
      <c r="IU20" s="32"/>
      <c r="IV20" s="32"/>
      <c r="IW20" s="32"/>
      <c r="IX20" s="32"/>
      <c r="IY20" s="32"/>
      <c r="IZ20" s="32"/>
      <c r="JA20" s="32"/>
      <c r="JB20" s="32"/>
      <c r="JC20" s="32"/>
      <c r="JD20" s="32"/>
      <c r="JE20" s="32"/>
      <c r="JF20" s="32"/>
      <c r="JG20" s="32"/>
      <c r="JH20" s="32"/>
      <c r="JI20" s="32"/>
      <c r="JJ20" s="32"/>
      <c r="JK20" s="32"/>
      <c r="JL20" s="32"/>
      <c r="JM20" s="32"/>
      <c r="JN20" s="32"/>
      <c r="JO20" s="32"/>
      <c r="JP20" s="32"/>
      <c r="JQ20" s="32"/>
      <c r="JR20" s="32"/>
      <c r="JS20" s="32"/>
      <c r="JT20" s="32"/>
      <c r="JU20" s="32"/>
      <c r="JV20" s="32"/>
      <c r="JW20" s="32"/>
      <c r="JX20" s="32"/>
      <c r="JY20" s="32"/>
      <c r="JZ20" s="32"/>
      <c r="KA20" s="32"/>
      <c r="KB20" s="32"/>
      <c r="KC20" s="32"/>
      <c r="KD20" s="32"/>
      <c r="KE20" s="32"/>
      <c r="KF20" s="32"/>
      <c r="KG20" s="32"/>
      <c r="KH20" s="32"/>
      <c r="KI20" s="32"/>
      <c r="KJ20" s="32"/>
      <c r="KK20" s="32"/>
      <c r="KL20" s="32"/>
      <c r="KM20" s="32"/>
      <c r="KN20" s="32"/>
      <c r="KO20" s="32"/>
      <c r="KP20" s="32"/>
      <c r="KQ20" s="32"/>
      <c r="KR20" s="32"/>
      <c r="KS20" s="32"/>
      <c r="KT20" s="32"/>
      <c r="KU20" s="32"/>
      <c r="KV20" s="32"/>
      <c r="KW20" s="32"/>
      <c r="KX20" s="32"/>
      <c r="KY20" s="32"/>
      <c r="KZ20" s="32"/>
      <c r="LA20" s="32"/>
      <c r="LB20" s="32"/>
      <c r="LC20" s="32"/>
      <c r="LD20" s="32"/>
      <c r="LE20" s="32"/>
      <c r="LF20" s="32"/>
      <c r="LG20" s="32"/>
      <c r="LH20" s="32"/>
      <c r="LI20" s="32"/>
      <c r="LJ20" s="32"/>
      <c r="LK20" s="32"/>
      <c r="LL20" s="32"/>
      <c r="LM20" s="32"/>
      <c r="LN20" s="32"/>
      <c r="LO20" s="32"/>
      <c r="LP20" s="32"/>
      <c r="LQ20" s="32"/>
    </row>
    <row r="21" spans="2:329" ht="16.5" customHeight="1" x14ac:dyDescent="0.2">
      <c r="B21" s="144" t="s">
        <v>59</v>
      </c>
      <c r="C21" s="167"/>
      <c r="D21" s="162">
        <v>0</v>
      </c>
      <c r="E21" s="167"/>
      <c r="F21" s="163">
        <f>D21</f>
        <v>0</v>
      </c>
      <c r="G21" s="32"/>
      <c r="H21" s="32"/>
      <c r="I21" s="32"/>
      <c r="J21" s="179"/>
      <c r="K21" s="32"/>
      <c r="L21" s="32"/>
      <c r="M21" s="155"/>
      <c r="N21" s="155"/>
      <c r="O21" s="191"/>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c r="IP21" s="32"/>
      <c r="IQ21" s="32"/>
      <c r="IR21" s="32"/>
      <c r="IS21" s="32"/>
      <c r="IT21" s="32"/>
      <c r="IU21" s="32"/>
      <c r="IV21" s="32"/>
      <c r="IW21" s="32"/>
      <c r="IX21" s="32"/>
      <c r="IY21" s="32"/>
      <c r="IZ21" s="32"/>
      <c r="JA21" s="32"/>
      <c r="JB21" s="32"/>
      <c r="JC21" s="32"/>
      <c r="JD21" s="32"/>
      <c r="JE21" s="32"/>
      <c r="JF21" s="32"/>
      <c r="JG21" s="32"/>
      <c r="JH21" s="32"/>
      <c r="JI21" s="32"/>
      <c r="JJ21" s="32"/>
      <c r="JK21" s="32"/>
      <c r="JL21" s="32"/>
      <c r="JM21" s="32"/>
      <c r="JN21" s="32"/>
      <c r="JO21" s="32"/>
      <c r="JP21" s="32"/>
      <c r="JQ21" s="32"/>
      <c r="JR21" s="32"/>
      <c r="JS21" s="32"/>
      <c r="JT21" s="32"/>
      <c r="JU21" s="32"/>
      <c r="JV21" s="32"/>
      <c r="JW21" s="32"/>
      <c r="JX21" s="32"/>
      <c r="JY21" s="32"/>
      <c r="JZ21" s="32"/>
      <c r="KA21" s="32"/>
      <c r="KB21" s="32"/>
      <c r="KC21" s="32"/>
      <c r="KD21" s="32"/>
      <c r="KE21" s="32"/>
      <c r="KF21" s="32"/>
      <c r="KG21" s="32"/>
      <c r="KH21" s="32"/>
      <c r="KI21" s="32"/>
      <c r="KJ21" s="32"/>
      <c r="KK21" s="32"/>
      <c r="KL21" s="32"/>
      <c r="KM21" s="32"/>
      <c r="KN21" s="32"/>
      <c r="KO21" s="32"/>
      <c r="KP21" s="32"/>
      <c r="KQ21" s="32"/>
      <c r="KR21" s="32"/>
      <c r="KS21" s="32"/>
      <c r="KT21" s="32"/>
      <c r="KU21" s="32"/>
      <c r="KV21" s="32"/>
      <c r="KW21" s="32"/>
      <c r="KX21" s="32"/>
      <c r="KY21" s="32"/>
      <c r="KZ21" s="32"/>
      <c r="LA21" s="32"/>
      <c r="LB21" s="32"/>
      <c r="LC21" s="32"/>
      <c r="LD21" s="32"/>
      <c r="LE21" s="32"/>
      <c r="LF21" s="32"/>
      <c r="LG21" s="32"/>
      <c r="LH21" s="32"/>
      <c r="LI21" s="32"/>
      <c r="LJ21" s="32"/>
      <c r="LK21" s="32"/>
      <c r="LL21" s="32"/>
      <c r="LM21" s="32"/>
      <c r="LN21" s="32"/>
      <c r="LO21" s="32"/>
      <c r="LP21" s="32"/>
      <c r="LQ21" s="32"/>
    </row>
    <row r="22" spans="2:329" ht="16.5" customHeight="1" x14ac:dyDescent="0.2">
      <c r="B22" s="144" t="s">
        <v>104</v>
      </c>
      <c r="C22" s="162">
        <v>0</v>
      </c>
      <c r="D22" s="215"/>
      <c r="E22" s="162">
        <f>C22</f>
        <v>0</v>
      </c>
      <c r="F22" s="216"/>
      <c r="G22" s="32"/>
      <c r="H22" s="32"/>
      <c r="I22" s="272" t="s">
        <v>260</v>
      </c>
      <c r="J22" s="272"/>
      <c r="K22" s="272"/>
      <c r="L22" s="32"/>
      <c r="M22" s="155"/>
      <c r="N22" s="155"/>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c r="HC22" s="32"/>
      <c r="HD22" s="32"/>
      <c r="HE22" s="32"/>
      <c r="HF22" s="32"/>
      <c r="HG22" s="32"/>
      <c r="HH22" s="32"/>
      <c r="HI22" s="32"/>
      <c r="HJ22" s="32"/>
      <c r="HK22" s="32"/>
      <c r="HL22" s="32"/>
      <c r="HM22" s="32"/>
      <c r="HN22" s="32"/>
      <c r="HO22" s="32"/>
      <c r="HP22" s="32"/>
      <c r="HQ22" s="32"/>
      <c r="HR22" s="32"/>
      <c r="HS22" s="32"/>
      <c r="HT22" s="32"/>
      <c r="HU22" s="32"/>
      <c r="HV22" s="32"/>
      <c r="HW22" s="32"/>
      <c r="HX22" s="32"/>
      <c r="HY22" s="32"/>
      <c r="HZ22" s="32"/>
      <c r="IA22" s="32"/>
      <c r="IB22" s="32"/>
      <c r="IC22" s="32"/>
      <c r="ID22" s="32"/>
      <c r="IE22" s="32"/>
      <c r="IF22" s="32"/>
      <c r="IG22" s="32"/>
      <c r="IH22" s="32"/>
      <c r="II22" s="32"/>
      <c r="IJ22" s="32"/>
      <c r="IK22" s="32"/>
      <c r="IL22" s="32"/>
      <c r="IM22" s="32"/>
      <c r="IN22" s="32"/>
      <c r="IO22" s="32"/>
      <c r="IP22" s="32"/>
      <c r="IQ22" s="32"/>
      <c r="IR22" s="32"/>
      <c r="IS22" s="32"/>
      <c r="IT22" s="32"/>
      <c r="IU22" s="32"/>
      <c r="IV22" s="32"/>
      <c r="IW22" s="32"/>
      <c r="IX22" s="32"/>
      <c r="IY22" s="32"/>
      <c r="IZ22" s="32"/>
      <c r="JA22" s="32"/>
      <c r="JB22" s="32"/>
      <c r="JC22" s="32"/>
      <c r="JD22" s="32"/>
      <c r="JE22" s="32"/>
      <c r="JF22" s="32"/>
      <c r="JG22" s="32"/>
      <c r="JH22" s="32"/>
      <c r="JI22" s="32"/>
      <c r="JJ22" s="32"/>
      <c r="JK22" s="32"/>
      <c r="JL22" s="32"/>
      <c r="JM22" s="32"/>
      <c r="JN22" s="32"/>
      <c r="JO22" s="32"/>
      <c r="JP22" s="32"/>
      <c r="JQ22" s="32"/>
      <c r="JR22" s="32"/>
      <c r="JS22" s="32"/>
      <c r="JT22" s="32"/>
      <c r="JU22" s="32"/>
      <c r="JV22" s="32"/>
      <c r="JW22" s="32"/>
      <c r="JX22" s="32"/>
      <c r="JY22" s="32"/>
      <c r="JZ22" s="32"/>
      <c r="KA22" s="32"/>
      <c r="KB22" s="32"/>
      <c r="KC22" s="32"/>
      <c r="KD22" s="32"/>
      <c r="KE22" s="32"/>
      <c r="KF22" s="32"/>
      <c r="KG22" s="32"/>
      <c r="KH22" s="32"/>
      <c r="KI22" s="32"/>
      <c r="KJ22" s="32"/>
      <c r="KK22" s="32"/>
      <c r="KL22" s="32"/>
      <c r="KM22" s="32"/>
      <c r="KN22" s="32"/>
      <c r="KO22" s="32"/>
      <c r="KP22" s="32"/>
      <c r="KQ22" s="32"/>
      <c r="KR22" s="32"/>
      <c r="KS22" s="32"/>
      <c r="KT22" s="32"/>
      <c r="KU22" s="32"/>
      <c r="KV22" s="32"/>
      <c r="KW22" s="32"/>
      <c r="KX22" s="32"/>
      <c r="KY22" s="32"/>
      <c r="KZ22" s="32"/>
      <c r="LA22" s="32"/>
      <c r="LB22" s="32"/>
      <c r="LC22" s="32"/>
      <c r="LD22" s="32"/>
      <c r="LE22" s="32"/>
      <c r="LF22" s="32"/>
      <c r="LG22" s="32"/>
      <c r="LH22" s="32"/>
      <c r="LI22" s="32"/>
      <c r="LJ22" s="32"/>
      <c r="LK22" s="32"/>
      <c r="LL22" s="32"/>
      <c r="LM22" s="32"/>
      <c r="LN22" s="32"/>
      <c r="LO22" s="32"/>
      <c r="LP22" s="32"/>
      <c r="LQ22" s="32"/>
    </row>
    <row r="23" spans="2:329" ht="16.5" customHeight="1" thickBot="1" x14ac:dyDescent="0.25">
      <c r="B23" s="144" t="s">
        <v>105</v>
      </c>
      <c r="C23" s="164">
        <v>0</v>
      </c>
      <c r="D23" s="201">
        <f>C22+C23</f>
        <v>0</v>
      </c>
      <c r="E23" s="164">
        <f>C23</f>
        <v>0</v>
      </c>
      <c r="F23" s="180">
        <f>E22+E23</f>
        <v>0</v>
      </c>
      <c r="G23" s="32"/>
      <c r="H23" s="32"/>
      <c r="I23" s="32" t="s">
        <v>261</v>
      </c>
      <c r="J23" s="282">
        <f>D35</f>
        <v>5997408</v>
      </c>
      <c r="K23" s="285">
        <f>F35</f>
        <v>1541786</v>
      </c>
      <c r="L23" s="194"/>
      <c r="M23" s="155"/>
      <c r="N23" s="155"/>
      <c r="O23" s="195"/>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c r="IQ23" s="32"/>
      <c r="IR23" s="32"/>
      <c r="IS23" s="32"/>
      <c r="IT23" s="32"/>
      <c r="IU23" s="32"/>
      <c r="IV23" s="32"/>
      <c r="IW23" s="32"/>
      <c r="IX23" s="32"/>
      <c r="IY23" s="32"/>
      <c r="IZ23" s="32"/>
      <c r="JA23" s="32"/>
      <c r="JB23" s="32"/>
      <c r="JC23" s="32"/>
      <c r="JD23" s="32"/>
      <c r="JE23" s="32"/>
      <c r="JF23" s="32"/>
      <c r="JG23" s="32"/>
      <c r="JH23" s="32"/>
      <c r="JI23" s="32"/>
      <c r="JJ23" s="32"/>
      <c r="JK23" s="32"/>
      <c r="JL23" s="32"/>
      <c r="JM23" s="32"/>
      <c r="JN23" s="32"/>
      <c r="JO23" s="32"/>
      <c r="JP23" s="32"/>
      <c r="JQ23" s="32"/>
      <c r="JR23" s="32"/>
      <c r="JS23" s="32"/>
      <c r="JT23" s="32"/>
      <c r="JU23" s="32"/>
      <c r="JV23" s="32"/>
      <c r="JW23" s="32"/>
      <c r="JX23" s="32"/>
      <c r="JY23" s="32"/>
      <c r="JZ23" s="32"/>
      <c r="KA23" s="32"/>
      <c r="KB23" s="32"/>
      <c r="KC23" s="32"/>
      <c r="KD23" s="32"/>
      <c r="KE23" s="32"/>
      <c r="KF23" s="32"/>
      <c r="KG23" s="32"/>
      <c r="KH23" s="32"/>
      <c r="KI23" s="32"/>
      <c r="KJ23" s="32"/>
      <c r="KK23" s="32"/>
      <c r="KL23" s="32"/>
      <c r="KM23" s="32"/>
      <c r="KN23" s="32"/>
      <c r="KO23" s="32"/>
      <c r="KP23" s="32"/>
      <c r="KQ23" s="32"/>
      <c r="KR23" s="32"/>
      <c r="KS23" s="32"/>
      <c r="KT23" s="32"/>
      <c r="KU23" s="32"/>
      <c r="KV23" s="32"/>
      <c r="KW23" s="32"/>
      <c r="KX23" s="32"/>
      <c r="KY23" s="32"/>
      <c r="KZ23" s="32"/>
      <c r="LA23" s="32"/>
      <c r="LB23" s="32"/>
      <c r="LC23" s="32"/>
      <c r="LD23" s="32"/>
      <c r="LE23" s="32"/>
      <c r="LF23" s="32"/>
      <c r="LG23" s="32"/>
      <c r="LH23" s="32"/>
      <c r="LI23" s="32"/>
      <c r="LJ23" s="32"/>
      <c r="LK23" s="32"/>
      <c r="LL23" s="32"/>
      <c r="LM23" s="32"/>
      <c r="LN23" s="32"/>
      <c r="LO23" s="32"/>
      <c r="LP23" s="32"/>
      <c r="LQ23" s="32"/>
    </row>
    <row r="24" spans="2:329" ht="16.5" customHeight="1" thickTop="1" x14ac:dyDescent="0.2">
      <c r="B24" s="144" t="s">
        <v>38</v>
      </c>
      <c r="C24" s="167"/>
      <c r="D24" s="162">
        <f>853020+731439</f>
        <v>1584459</v>
      </c>
      <c r="E24" s="167"/>
      <c r="F24" s="163">
        <f>D24</f>
        <v>1584459</v>
      </c>
      <c r="G24" s="32"/>
      <c r="H24" s="32"/>
      <c r="I24" s="32" t="s">
        <v>262</v>
      </c>
      <c r="J24" s="283">
        <f>D42</f>
        <v>5953908</v>
      </c>
      <c r="K24" s="284">
        <f>F42</f>
        <v>1498286</v>
      </c>
      <c r="L24" s="194"/>
      <c r="M24" s="155"/>
      <c r="N24" s="155"/>
      <c r="O24" s="195"/>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c r="HC24" s="32"/>
      <c r="HD24" s="32"/>
      <c r="HE24" s="32"/>
      <c r="HF24" s="32"/>
      <c r="HG24" s="32"/>
      <c r="HH24" s="32"/>
      <c r="HI24" s="32"/>
      <c r="HJ24" s="32"/>
      <c r="HK24" s="32"/>
      <c r="HL24" s="32"/>
      <c r="HM24" s="32"/>
      <c r="HN24" s="32"/>
      <c r="HO24" s="32"/>
      <c r="HP24" s="32"/>
      <c r="HQ24" s="32"/>
      <c r="HR24" s="32"/>
      <c r="HS24" s="32"/>
      <c r="HT24" s="32"/>
      <c r="HU24" s="32"/>
      <c r="HV24" s="32"/>
      <c r="HW24" s="32"/>
      <c r="HX24" s="32"/>
      <c r="HY24" s="32"/>
      <c r="HZ24" s="32"/>
      <c r="IA24" s="32"/>
      <c r="IB24" s="32"/>
      <c r="IC24" s="32"/>
      <c r="ID24" s="32"/>
      <c r="IE24" s="32"/>
      <c r="IF24" s="32"/>
      <c r="IG24" s="32"/>
      <c r="IH24" s="32"/>
      <c r="II24" s="32"/>
      <c r="IJ24" s="32"/>
      <c r="IK24" s="32"/>
      <c r="IL24" s="32"/>
      <c r="IM24" s="32"/>
      <c r="IN24" s="32"/>
      <c r="IO24" s="32"/>
      <c r="IP24" s="32"/>
      <c r="IQ24" s="32"/>
      <c r="IR24" s="32"/>
      <c r="IS24" s="32"/>
      <c r="IT24" s="32"/>
      <c r="IU24" s="32"/>
      <c r="IV24" s="32"/>
      <c r="IW24" s="32"/>
      <c r="IX24" s="32"/>
      <c r="IY24" s="32"/>
      <c r="IZ24" s="32"/>
      <c r="JA24" s="32"/>
      <c r="JB24" s="32"/>
      <c r="JC24" s="32"/>
      <c r="JD24" s="32"/>
      <c r="JE24" s="32"/>
      <c r="JF24" s="32"/>
      <c r="JG24" s="32"/>
      <c r="JH24" s="32"/>
      <c r="JI24" s="32"/>
      <c r="JJ24" s="32"/>
      <c r="JK24" s="32"/>
      <c r="JL24" s="32"/>
      <c r="JM24" s="32"/>
      <c r="JN24" s="32"/>
      <c r="JO24" s="32"/>
      <c r="JP24" s="32"/>
      <c r="JQ24" s="32"/>
      <c r="JR24" s="32"/>
      <c r="JS24" s="32"/>
      <c r="JT24" s="32"/>
      <c r="JU24" s="32"/>
      <c r="JV24" s="32"/>
      <c r="JW24" s="32"/>
      <c r="JX24" s="32"/>
      <c r="JY24" s="32"/>
      <c r="JZ24" s="32"/>
      <c r="KA24" s="32"/>
      <c r="KB24" s="32"/>
      <c r="KC24" s="32"/>
      <c r="KD24" s="32"/>
      <c r="KE24" s="32"/>
      <c r="KF24" s="32"/>
      <c r="KG24" s="32"/>
      <c r="KH24" s="32"/>
      <c r="KI24" s="32"/>
      <c r="KJ24" s="32"/>
      <c r="KK24" s="32"/>
      <c r="KL24" s="32"/>
      <c r="KM24" s="32"/>
      <c r="KN24" s="32"/>
      <c r="KO24" s="32"/>
      <c r="KP24" s="32"/>
      <c r="KQ24" s="32"/>
      <c r="KR24" s="32"/>
      <c r="KS24" s="32"/>
      <c r="KT24" s="32"/>
      <c r="KU24" s="32"/>
      <c r="KV24" s="32"/>
      <c r="KW24" s="32"/>
      <c r="KX24" s="32"/>
      <c r="KY24" s="32"/>
      <c r="KZ24" s="32"/>
      <c r="LA24" s="32"/>
      <c r="LB24" s="32"/>
      <c r="LC24" s="32"/>
      <c r="LD24" s="32"/>
      <c r="LE24" s="32"/>
      <c r="LF24" s="32"/>
      <c r="LG24" s="32"/>
      <c r="LH24" s="32"/>
      <c r="LI24" s="32"/>
      <c r="LJ24" s="32"/>
      <c r="LK24" s="32"/>
      <c r="LL24" s="32"/>
      <c r="LM24" s="32"/>
      <c r="LN24" s="32"/>
      <c r="LO24" s="32"/>
      <c r="LP24" s="32"/>
      <c r="LQ24" s="32"/>
    </row>
    <row r="25" spans="2:329" ht="16.5" customHeight="1" thickBot="1" x14ac:dyDescent="0.25">
      <c r="B25" s="147" t="s">
        <v>249</v>
      </c>
      <c r="C25" s="164">
        <f>1510400+(2892000-364250)</f>
        <v>4038150</v>
      </c>
      <c r="D25" s="217">
        <f>IF(ISNUMBER(C25),MAX(C25,-'Pull Down'!B38),0)</f>
        <v>4038150</v>
      </c>
      <c r="E25" s="164"/>
      <c r="F25" s="218">
        <f>IF(ISNUMBER(E25),MAX(E25,-'Pull Down'!B38),0)</f>
        <v>0</v>
      </c>
      <c r="G25" s="32"/>
      <c r="H25" s="32"/>
      <c r="I25" s="32"/>
      <c r="J25" s="179"/>
      <c r="K25" s="32"/>
      <c r="L25" s="194"/>
      <c r="M25" s="155"/>
      <c r="N25" s="155"/>
      <c r="O25" s="195"/>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c r="IW25" s="32"/>
      <c r="IX25" s="32"/>
      <c r="IY25" s="32"/>
      <c r="IZ25" s="32"/>
      <c r="JA25" s="32"/>
      <c r="JB25" s="32"/>
      <c r="JC25" s="32"/>
      <c r="JD25" s="32"/>
      <c r="JE25" s="32"/>
      <c r="JF25" s="32"/>
      <c r="JG25" s="32"/>
      <c r="JH25" s="32"/>
      <c r="JI25" s="32"/>
      <c r="JJ25" s="32"/>
      <c r="JK25" s="32"/>
      <c r="JL25" s="32"/>
      <c r="JM25" s="32"/>
      <c r="JN25" s="32"/>
      <c r="JO25" s="32"/>
      <c r="JP25" s="32"/>
      <c r="JQ25" s="32"/>
      <c r="JR25" s="32"/>
      <c r="JS25" s="32"/>
      <c r="JT25" s="32"/>
      <c r="JU25" s="32"/>
      <c r="JV25" s="32"/>
      <c r="JW25" s="32"/>
      <c r="JX25" s="32"/>
      <c r="JY25" s="32"/>
      <c r="JZ25" s="32"/>
      <c r="KA25" s="32"/>
      <c r="KB25" s="32"/>
      <c r="KC25" s="32"/>
      <c r="KD25" s="32"/>
      <c r="KE25" s="32"/>
      <c r="KF25" s="32"/>
      <c r="KG25" s="32"/>
      <c r="KH25" s="32"/>
      <c r="KI25" s="32"/>
      <c r="KJ25" s="32"/>
      <c r="KK25" s="32"/>
      <c r="KL25" s="32"/>
      <c r="KM25" s="32"/>
      <c r="KN25" s="32"/>
      <c r="KO25" s="32"/>
      <c r="KP25" s="32"/>
      <c r="KQ25" s="32"/>
      <c r="KR25" s="32"/>
      <c r="KS25" s="32"/>
      <c r="KT25" s="32"/>
      <c r="KU25" s="32"/>
      <c r="KV25" s="32"/>
      <c r="KW25" s="32"/>
      <c r="KX25" s="32"/>
      <c r="KY25" s="32"/>
      <c r="KZ25" s="32"/>
      <c r="LA25" s="32"/>
      <c r="LB25" s="32"/>
      <c r="LC25" s="32"/>
      <c r="LD25" s="32"/>
      <c r="LE25" s="32"/>
      <c r="LF25" s="32"/>
      <c r="LG25" s="32"/>
      <c r="LH25" s="32"/>
      <c r="LI25" s="32"/>
      <c r="LJ25" s="32"/>
      <c r="LK25" s="32"/>
      <c r="LL25" s="32"/>
      <c r="LM25" s="32"/>
      <c r="LN25" s="32"/>
      <c r="LO25" s="32"/>
      <c r="LP25" s="32"/>
      <c r="LQ25" s="32"/>
    </row>
    <row r="26" spans="2:329" ht="16.5" customHeight="1" thickTop="1" x14ac:dyDescent="0.2">
      <c r="B26" s="144" t="s">
        <v>63</v>
      </c>
      <c r="C26" s="213"/>
      <c r="D26" s="213">
        <f>D11+D19+D21+D23+D24+D25</f>
        <v>6013561</v>
      </c>
      <c r="E26" s="213"/>
      <c r="F26" s="214">
        <f>F11+F19+F21+F23+F24+F25</f>
        <v>1541786</v>
      </c>
      <c r="G26" s="32"/>
      <c r="H26" s="32"/>
      <c r="I26" s="32" t="s">
        <v>266</v>
      </c>
      <c r="J26" s="283">
        <f>D49</f>
        <v>632893</v>
      </c>
      <c r="K26" s="284">
        <f>F49</f>
        <v>478428</v>
      </c>
      <c r="L26" s="32"/>
      <c r="M26" s="155"/>
      <c r="N26" s="155"/>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c r="IW26" s="32"/>
      <c r="IX26" s="32"/>
      <c r="IY26" s="32"/>
      <c r="IZ26" s="32"/>
      <c r="JA26" s="32"/>
      <c r="JB26" s="32"/>
      <c r="JC26" s="32"/>
      <c r="JD26" s="32"/>
      <c r="JE26" s="32"/>
      <c r="JF26" s="32"/>
      <c r="JG26" s="32"/>
      <c r="JH26" s="32"/>
      <c r="JI26" s="32"/>
      <c r="JJ26" s="32"/>
      <c r="JK26" s="32"/>
      <c r="JL26" s="32"/>
      <c r="JM26" s="32"/>
      <c r="JN26" s="32"/>
      <c r="JO26" s="32"/>
      <c r="JP26" s="32"/>
      <c r="JQ26" s="32"/>
      <c r="JR26" s="32"/>
      <c r="JS26" s="32"/>
      <c r="JT26" s="32"/>
      <c r="JU26" s="32"/>
      <c r="JV26" s="32"/>
      <c r="JW26" s="32"/>
      <c r="JX26" s="32"/>
      <c r="JY26" s="32"/>
      <c r="JZ26" s="32"/>
      <c r="KA26" s="32"/>
      <c r="KB26" s="32"/>
      <c r="KC26" s="32"/>
      <c r="KD26" s="32"/>
      <c r="KE26" s="32"/>
      <c r="KF26" s="32"/>
      <c r="KG26" s="32"/>
      <c r="KH26" s="32"/>
      <c r="KI26" s="32"/>
      <c r="KJ26" s="32"/>
      <c r="KK26" s="32"/>
      <c r="KL26" s="32"/>
      <c r="KM26" s="32"/>
      <c r="KN26" s="32"/>
      <c r="KO26" s="32"/>
      <c r="KP26" s="32"/>
      <c r="KQ26" s="32"/>
      <c r="KR26" s="32"/>
      <c r="KS26" s="32"/>
      <c r="KT26" s="32"/>
      <c r="KU26" s="32"/>
      <c r="KV26" s="32"/>
      <c r="KW26" s="32"/>
      <c r="KX26" s="32"/>
      <c r="KY26" s="32"/>
      <c r="KZ26" s="32"/>
      <c r="LA26" s="32"/>
      <c r="LB26" s="32"/>
      <c r="LC26" s="32"/>
      <c r="LD26" s="32"/>
      <c r="LE26" s="32"/>
      <c r="LF26" s="32"/>
      <c r="LG26" s="32"/>
      <c r="LH26" s="32"/>
      <c r="LI26" s="32"/>
      <c r="LJ26" s="32"/>
      <c r="LK26" s="32"/>
      <c r="LL26" s="32"/>
      <c r="LM26" s="32"/>
      <c r="LN26" s="32"/>
      <c r="LO26" s="32"/>
      <c r="LP26" s="32"/>
      <c r="LQ26" s="32"/>
    </row>
    <row r="27" spans="2:329" ht="16.5" customHeight="1" x14ac:dyDescent="0.2">
      <c r="B27" s="144" t="s">
        <v>62</v>
      </c>
      <c r="C27" s="162">
        <v>0</v>
      </c>
      <c r="D27" s="215"/>
      <c r="E27" s="162">
        <f>C27</f>
        <v>0</v>
      </c>
      <c r="F27" s="216"/>
      <c r="G27" s="32"/>
      <c r="H27" s="32"/>
      <c r="I27" s="32" t="s">
        <v>263</v>
      </c>
      <c r="J27" s="283">
        <f>D51</f>
        <v>807630</v>
      </c>
      <c r="K27" s="284">
        <f>F51</f>
        <v>0</v>
      </c>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c r="HC27" s="32"/>
      <c r="HD27" s="32"/>
      <c r="HE27" s="32"/>
      <c r="HF27" s="32"/>
      <c r="HG27" s="32"/>
      <c r="HH27" s="32"/>
      <c r="HI27" s="32"/>
      <c r="HJ27" s="32"/>
      <c r="HK27" s="32"/>
      <c r="HL27" s="32"/>
      <c r="HM27" s="32"/>
      <c r="HN27" s="32"/>
      <c r="HO27" s="32"/>
      <c r="HP27" s="32"/>
      <c r="HQ27" s="32"/>
      <c r="HR27" s="32"/>
      <c r="HS27" s="32"/>
      <c r="HT27" s="32"/>
      <c r="HU27" s="32"/>
      <c r="HV27" s="32"/>
      <c r="HW27" s="32"/>
      <c r="HX27" s="32"/>
      <c r="HY27" s="32"/>
      <c r="HZ27" s="32"/>
      <c r="IA27" s="32"/>
      <c r="IB27" s="32"/>
      <c r="IC27" s="32"/>
      <c r="ID27" s="32"/>
      <c r="IE27" s="32"/>
      <c r="IF27" s="32"/>
      <c r="IG27" s="32"/>
      <c r="IH27" s="32"/>
      <c r="II27" s="32"/>
      <c r="IJ27" s="32"/>
      <c r="IK27" s="32"/>
      <c r="IL27" s="32"/>
      <c r="IM27" s="32"/>
      <c r="IN27" s="32"/>
      <c r="IO27" s="32"/>
      <c r="IP27" s="32"/>
      <c r="IQ27" s="32"/>
      <c r="IR27" s="32"/>
      <c r="IS27" s="32"/>
      <c r="IT27" s="32"/>
      <c r="IU27" s="32"/>
      <c r="IV27" s="32"/>
      <c r="IW27" s="32"/>
      <c r="IX27" s="32"/>
      <c r="IY27" s="32"/>
      <c r="IZ27" s="32"/>
      <c r="JA27" s="32"/>
      <c r="JB27" s="32"/>
      <c r="JC27" s="32"/>
      <c r="JD27" s="32"/>
      <c r="JE27" s="32"/>
      <c r="JF27" s="32"/>
      <c r="JG27" s="32"/>
      <c r="JH27" s="32"/>
      <c r="JI27" s="32"/>
      <c r="JJ27" s="32"/>
      <c r="JK27" s="32"/>
      <c r="JL27" s="32"/>
      <c r="JM27" s="32"/>
      <c r="JN27" s="32"/>
      <c r="JO27" s="32"/>
      <c r="JP27" s="32"/>
      <c r="JQ27" s="32"/>
      <c r="JR27" s="32"/>
      <c r="JS27" s="32"/>
      <c r="JT27" s="32"/>
      <c r="JU27" s="32"/>
      <c r="JV27" s="32"/>
      <c r="JW27" s="32"/>
      <c r="JX27" s="32"/>
      <c r="JY27" s="32"/>
      <c r="JZ27" s="32"/>
      <c r="KA27" s="32"/>
      <c r="KB27" s="32"/>
      <c r="KC27" s="32"/>
      <c r="KD27" s="32"/>
      <c r="KE27" s="32"/>
      <c r="KF27" s="32"/>
      <c r="KG27" s="32"/>
      <c r="KH27" s="32"/>
      <c r="KI27" s="32"/>
      <c r="KJ27" s="32"/>
      <c r="KK27" s="32"/>
      <c r="KL27" s="32"/>
      <c r="KM27" s="32"/>
      <c r="KN27" s="32"/>
      <c r="KO27" s="32"/>
      <c r="KP27" s="32"/>
      <c r="KQ27" s="32"/>
      <c r="KR27" s="32"/>
      <c r="KS27" s="32"/>
      <c r="KT27" s="32"/>
      <c r="KU27" s="32"/>
      <c r="KV27" s="32"/>
      <c r="KW27" s="32"/>
      <c r="KX27" s="32"/>
      <c r="KY27" s="32"/>
      <c r="KZ27" s="32"/>
      <c r="LA27" s="32"/>
      <c r="LB27" s="32"/>
      <c r="LC27" s="32"/>
      <c r="LD27" s="32"/>
      <c r="LE27" s="32"/>
      <c r="LF27" s="32"/>
      <c r="LG27" s="32"/>
      <c r="LH27" s="32"/>
      <c r="LI27" s="32"/>
      <c r="LJ27" s="32"/>
      <c r="LK27" s="32"/>
      <c r="LL27" s="32"/>
      <c r="LM27" s="32"/>
      <c r="LN27" s="32"/>
      <c r="LO27" s="32"/>
      <c r="LP27" s="32"/>
      <c r="LQ27" s="32"/>
    </row>
    <row r="28" spans="2:329" ht="16.5" customHeight="1" thickBot="1" x14ac:dyDescent="0.25">
      <c r="B28" s="147" t="s">
        <v>70</v>
      </c>
      <c r="C28" s="217"/>
      <c r="D28" s="217">
        <f>IF(C27&gt;0,MIN(0.8*(D26-D30-D31-D32-D34-D36),C27),0)</f>
        <v>0</v>
      </c>
      <c r="E28" s="217"/>
      <c r="F28" s="219">
        <f>IF(E27&gt;0,MIN(0.8*(F26-F30-F31-F32-F34-F36),E27),0)</f>
        <v>0</v>
      </c>
      <c r="G28" s="32"/>
      <c r="H28" s="32"/>
      <c r="I28" s="32" t="s">
        <v>264</v>
      </c>
      <c r="J28" s="283">
        <f>D55+D57</f>
        <v>33305</v>
      </c>
      <c r="K28" s="284">
        <f>F55+F57</f>
        <v>0</v>
      </c>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c r="GO28" s="32"/>
      <c r="GP28" s="32"/>
      <c r="GQ28" s="32"/>
      <c r="GR28" s="32"/>
      <c r="GS28" s="32"/>
      <c r="GT28" s="32"/>
      <c r="GU28" s="32"/>
      <c r="GV28" s="32"/>
      <c r="GW28" s="32"/>
      <c r="GX28" s="32"/>
      <c r="GY28" s="32"/>
      <c r="GZ28" s="32"/>
      <c r="HA28" s="32"/>
      <c r="HB28" s="32"/>
      <c r="HC28" s="32"/>
      <c r="HD28" s="32"/>
      <c r="HE28" s="32"/>
      <c r="HF28" s="32"/>
      <c r="HG28" s="32"/>
      <c r="HH28" s="32"/>
      <c r="HI28" s="32"/>
      <c r="HJ28" s="32"/>
      <c r="HK28" s="32"/>
      <c r="HL28" s="32"/>
      <c r="HM28" s="32"/>
      <c r="HN28" s="32"/>
      <c r="HO28" s="32"/>
      <c r="HP28" s="32"/>
      <c r="HQ28" s="32"/>
      <c r="HR28" s="32"/>
      <c r="HS28" s="32"/>
      <c r="HT28" s="32"/>
      <c r="HU28" s="32"/>
      <c r="HV28" s="32"/>
      <c r="HW28" s="32"/>
      <c r="HX28" s="32"/>
      <c r="HY28" s="32"/>
      <c r="HZ28" s="32"/>
      <c r="IA28" s="32"/>
      <c r="IB28" s="32"/>
      <c r="IC28" s="32"/>
      <c r="ID28" s="32"/>
      <c r="IE28" s="32"/>
      <c r="IF28" s="32"/>
      <c r="IG28" s="32"/>
      <c r="IH28" s="32"/>
      <c r="II28" s="32"/>
      <c r="IJ28" s="32"/>
      <c r="IK28" s="32"/>
      <c r="IL28" s="32"/>
      <c r="IM28" s="32"/>
      <c r="IN28" s="32"/>
      <c r="IO28" s="32"/>
      <c r="IP28" s="32"/>
      <c r="IQ28" s="32"/>
      <c r="IR28" s="32"/>
      <c r="IS28" s="32"/>
      <c r="IT28" s="32"/>
      <c r="IU28" s="32"/>
      <c r="IV28" s="32"/>
      <c r="IW28" s="32"/>
      <c r="IX28" s="32"/>
      <c r="IY28" s="32"/>
      <c r="IZ28" s="32"/>
      <c r="JA28" s="32"/>
      <c r="JB28" s="32"/>
      <c r="JC28" s="32"/>
      <c r="JD28" s="32"/>
      <c r="JE28" s="32"/>
      <c r="JF28" s="32"/>
      <c r="JG28" s="32"/>
      <c r="JH28" s="32"/>
      <c r="JI28" s="32"/>
      <c r="JJ28" s="32"/>
      <c r="JK28" s="32"/>
      <c r="JL28" s="32"/>
      <c r="JM28" s="32"/>
      <c r="JN28" s="32"/>
      <c r="JO28" s="32"/>
      <c r="JP28" s="32"/>
      <c r="JQ28" s="32"/>
      <c r="JR28" s="32"/>
      <c r="JS28" s="32"/>
      <c r="JT28" s="32"/>
      <c r="JU28" s="32"/>
      <c r="JV28" s="32"/>
      <c r="JW28" s="32"/>
      <c r="JX28" s="32"/>
      <c r="JY28" s="32"/>
      <c r="JZ28" s="32"/>
      <c r="KA28" s="32"/>
      <c r="KB28" s="32"/>
      <c r="KC28" s="32"/>
      <c r="KD28" s="32"/>
      <c r="KE28" s="32"/>
      <c r="KF28" s="32"/>
      <c r="KG28" s="32"/>
      <c r="KH28" s="32"/>
      <c r="KI28" s="32"/>
      <c r="KJ28" s="32"/>
      <c r="KK28" s="32"/>
      <c r="KL28" s="32"/>
      <c r="KM28" s="32"/>
      <c r="KN28" s="32"/>
      <c r="KO28" s="32"/>
      <c r="KP28" s="32"/>
      <c r="KQ28" s="32"/>
      <c r="KR28" s="32"/>
      <c r="KS28" s="32"/>
      <c r="KT28" s="32"/>
      <c r="KU28" s="32"/>
      <c r="KV28" s="32"/>
      <c r="KW28" s="32"/>
      <c r="KX28" s="32"/>
      <c r="KY28" s="32"/>
      <c r="KZ28" s="32"/>
      <c r="LA28" s="32"/>
      <c r="LB28" s="32"/>
      <c r="LC28" s="32"/>
      <c r="LD28" s="32"/>
      <c r="LE28" s="32"/>
      <c r="LF28" s="32"/>
      <c r="LG28" s="32"/>
      <c r="LH28" s="32"/>
      <c r="LI28" s="32"/>
      <c r="LJ28" s="32"/>
      <c r="LK28" s="32"/>
      <c r="LL28" s="32"/>
      <c r="LM28" s="32"/>
      <c r="LN28" s="32"/>
      <c r="LO28" s="32"/>
      <c r="LP28" s="32"/>
      <c r="LQ28" s="32"/>
    </row>
    <row r="29" spans="2:329" ht="16.5" customHeight="1" thickTop="1" x14ac:dyDescent="0.2">
      <c r="B29" s="148" t="s">
        <v>133</v>
      </c>
      <c r="C29" s="176"/>
      <c r="D29" s="169">
        <f>D26-D28</f>
        <v>6013561</v>
      </c>
      <c r="E29" s="176"/>
      <c r="F29" s="170">
        <f>F26-F28</f>
        <v>1541786</v>
      </c>
      <c r="G29" s="32"/>
      <c r="H29" s="32"/>
      <c r="I29" s="32" t="s">
        <v>265</v>
      </c>
      <c r="J29" s="155">
        <f>D58</f>
        <v>1473828</v>
      </c>
      <c r="K29" s="155">
        <f>F58</f>
        <v>478428</v>
      </c>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c r="IJ29" s="32"/>
      <c r="IK29" s="32"/>
      <c r="IL29" s="32"/>
      <c r="IM29" s="32"/>
      <c r="IN29" s="32"/>
      <c r="IO29" s="32"/>
      <c r="IP29" s="32"/>
      <c r="IQ29" s="32"/>
      <c r="IR29" s="32"/>
      <c r="IS29" s="32"/>
      <c r="IT29" s="32"/>
      <c r="IU29" s="32"/>
      <c r="IV29" s="32"/>
      <c r="IW29" s="32"/>
      <c r="IX29" s="32"/>
      <c r="IY29" s="32"/>
      <c r="IZ29" s="32"/>
      <c r="JA29" s="32"/>
      <c r="JB29" s="32"/>
      <c r="JC29" s="32"/>
      <c r="JD29" s="32"/>
      <c r="JE29" s="32"/>
      <c r="JF29" s="32"/>
      <c r="JG29" s="32"/>
      <c r="JH29" s="32"/>
      <c r="JI29" s="32"/>
      <c r="JJ29" s="32"/>
      <c r="JK29" s="32"/>
      <c r="JL29" s="32"/>
      <c r="JM29" s="32"/>
      <c r="JN29" s="32"/>
      <c r="JO29" s="32"/>
      <c r="JP29" s="32"/>
      <c r="JQ29" s="32"/>
      <c r="JR29" s="32"/>
      <c r="JS29" s="32"/>
      <c r="JT29" s="32"/>
      <c r="JU29" s="32"/>
      <c r="JV29" s="32"/>
      <c r="JW29" s="32"/>
      <c r="JX29" s="32"/>
      <c r="JY29" s="32"/>
      <c r="JZ29" s="32"/>
      <c r="KA29" s="32"/>
      <c r="KB29" s="32"/>
      <c r="KC29" s="32"/>
      <c r="KD29" s="32"/>
      <c r="KE29" s="32"/>
      <c r="KF29" s="32"/>
      <c r="KG29" s="32"/>
      <c r="KH29" s="32"/>
      <c r="KI29" s="32"/>
      <c r="KJ29" s="32"/>
      <c r="KK29" s="32"/>
      <c r="KL29" s="32"/>
      <c r="KM29" s="32"/>
      <c r="KN29" s="32"/>
      <c r="KO29" s="32"/>
      <c r="KP29" s="32"/>
      <c r="KQ29" s="32"/>
      <c r="KR29" s="32"/>
      <c r="KS29" s="32"/>
      <c r="KT29" s="32"/>
      <c r="KU29" s="32"/>
      <c r="KV29" s="32"/>
      <c r="KW29" s="32"/>
      <c r="KX29" s="32"/>
      <c r="KY29" s="32"/>
      <c r="KZ29" s="32"/>
      <c r="LA29" s="32"/>
      <c r="LB29" s="32"/>
      <c r="LC29" s="32"/>
      <c r="LD29" s="32"/>
      <c r="LE29" s="32"/>
      <c r="LF29" s="32"/>
      <c r="LG29" s="32"/>
      <c r="LH29" s="32"/>
      <c r="LI29" s="32"/>
      <c r="LJ29" s="32"/>
      <c r="LK29" s="32"/>
      <c r="LL29" s="32"/>
      <c r="LM29" s="32"/>
      <c r="LN29" s="32"/>
      <c r="LO29" s="32"/>
      <c r="LP29" s="32"/>
      <c r="LQ29" s="32"/>
    </row>
    <row r="30" spans="2:329" ht="16.5" customHeight="1" x14ac:dyDescent="0.2">
      <c r="B30" s="144" t="s">
        <v>75</v>
      </c>
      <c r="C30" s="167"/>
      <c r="D30" s="183">
        <f>ROUND((C53+C54)/2,0)</f>
        <v>16153</v>
      </c>
      <c r="E30" s="167"/>
      <c r="F30" s="186">
        <f>ROUND((E53+E54)/2,0)</f>
        <v>0</v>
      </c>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c r="IJ30" s="32"/>
      <c r="IK30" s="32"/>
      <c r="IL30" s="32"/>
      <c r="IM30" s="32"/>
      <c r="IN30" s="32"/>
      <c r="IO30" s="32"/>
      <c r="IP30" s="32"/>
      <c r="IQ30" s="32"/>
      <c r="IR30" s="32"/>
      <c r="IS30" s="32"/>
      <c r="IT30" s="32"/>
      <c r="IU30" s="32"/>
      <c r="IV30" s="32"/>
      <c r="IW30" s="32"/>
      <c r="IX30" s="32"/>
      <c r="IY30" s="32"/>
      <c r="IZ30" s="32"/>
      <c r="JA30" s="32"/>
      <c r="JB30" s="32"/>
      <c r="JC30" s="32"/>
      <c r="JD30" s="32"/>
      <c r="JE30" s="32"/>
      <c r="JF30" s="32"/>
      <c r="JG30" s="32"/>
      <c r="JH30" s="32"/>
      <c r="JI30" s="32"/>
      <c r="JJ30" s="32"/>
      <c r="JK30" s="32"/>
      <c r="JL30" s="32"/>
      <c r="JM30" s="32"/>
      <c r="JN30" s="32"/>
      <c r="JO30" s="32"/>
      <c r="JP30" s="32"/>
      <c r="JQ30" s="32"/>
      <c r="JR30" s="32"/>
      <c r="JS30" s="32"/>
      <c r="JT30" s="32"/>
      <c r="JU30" s="32"/>
      <c r="JV30" s="32"/>
      <c r="JW30" s="32"/>
      <c r="JX30" s="32"/>
      <c r="JY30" s="32"/>
      <c r="JZ30" s="32"/>
      <c r="KA30" s="32"/>
      <c r="KB30" s="32"/>
      <c r="KC30" s="32"/>
      <c r="KD30" s="32"/>
      <c r="KE30" s="32"/>
      <c r="KF30" s="32"/>
      <c r="KG30" s="32"/>
      <c r="KH30" s="32"/>
      <c r="KI30" s="32"/>
      <c r="KJ30" s="32"/>
      <c r="KK30" s="32"/>
      <c r="KL30" s="32"/>
      <c r="KM30" s="32"/>
      <c r="KN30" s="32"/>
      <c r="KO30" s="32"/>
      <c r="KP30" s="32"/>
      <c r="KQ30" s="32"/>
      <c r="KR30" s="32"/>
      <c r="KS30" s="32"/>
      <c r="KT30" s="32"/>
      <c r="KU30" s="32"/>
      <c r="KV30" s="32"/>
      <c r="KW30" s="32"/>
      <c r="KX30" s="32"/>
      <c r="KY30" s="32"/>
      <c r="KZ30" s="32"/>
      <c r="LA30" s="32"/>
      <c r="LB30" s="32"/>
      <c r="LC30" s="32"/>
      <c r="LD30" s="32"/>
      <c r="LE30" s="32"/>
      <c r="LF30" s="32"/>
      <c r="LG30" s="32"/>
      <c r="LH30" s="32"/>
      <c r="LI30" s="32"/>
      <c r="LJ30" s="32"/>
      <c r="LK30" s="32"/>
      <c r="LL30" s="32"/>
      <c r="LM30" s="32"/>
      <c r="LN30" s="32"/>
      <c r="LO30" s="32"/>
      <c r="LP30" s="32"/>
      <c r="LQ30" s="32"/>
    </row>
    <row r="31" spans="2:329" ht="16.5" customHeight="1" x14ac:dyDescent="0.2">
      <c r="B31" s="144" t="s">
        <v>76</v>
      </c>
      <c r="C31" s="162">
        <v>0</v>
      </c>
      <c r="D31" s="183">
        <f>IF(OR(C31=0,C31=""),0,IF(C31&gt;5,MIN(C31,MIN(SEP!D26,SEP!E26,SEP!F26,SEP!G26,SEP!H26)),CHOOSE(C31,SEP!D26,SEP!E26,SEP!F26,SEP!G26,SEP!H26)))</f>
        <v>0</v>
      </c>
      <c r="E31" s="185"/>
      <c r="F31" s="186">
        <f>IF(OR(C31=0,C31=""),0,IF(C31&gt;5,MIN(C31,MIN(SEP!J26,SEP!K26,SEP!L26,SEP!M26,SEP!N26)),CHOOSE(C31,SEP!J26,SEP!K26,SEP!L26,SEP!M26,SEP!N26)))</f>
        <v>0</v>
      </c>
      <c r="G31" s="32"/>
      <c r="H31" s="32"/>
      <c r="I31" s="32" t="s">
        <v>269</v>
      </c>
      <c r="J31" s="284">
        <f>J23-J29</f>
        <v>4523580</v>
      </c>
      <c r="K31" s="284">
        <f>K23-K29</f>
        <v>1063358</v>
      </c>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c r="GO31" s="32"/>
      <c r="GP31" s="32"/>
      <c r="GQ31" s="32"/>
      <c r="GR31" s="32"/>
      <c r="GS31" s="32"/>
      <c r="GT31" s="32"/>
      <c r="GU31" s="32"/>
      <c r="GV31" s="32"/>
      <c r="GW31" s="32"/>
      <c r="GX31" s="32"/>
      <c r="GY31" s="32"/>
      <c r="GZ31" s="32"/>
      <c r="HA31" s="32"/>
      <c r="HB31" s="32"/>
      <c r="HC31" s="32"/>
      <c r="HD31" s="32"/>
      <c r="HE31" s="32"/>
      <c r="HF31" s="32"/>
      <c r="HG31" s="32"/>
      <c r="HH31" s="32"/>
      <c r="HI31" s="32"/>
      <c r="HJ31" s="32"/>
      <c r="HK31" s="32"/>
      <c r="HL31" s="32"/>
      <c r="HM31" s="32"/>
      <c r="HN31" s="32"/>
      <c r="HO31" s="32"/>
      <c r="HP31" s="32"/>
      <c r="HQ31" s="32"/>
      <c r="HR31" s="32"/>
      <c r="HS31" s="32"/>
      <c r="HT31" s="32"/>
      <c r="HU31" s="32"/>
      <c r="HV31" s="32"/>
      <c r="HW31" s="32"/>
      <c r="HX31" s="32"/>
      <c r="HY31" s="32"/>
      <c r="HZ31" s="32"/>
      <c r="IA31" s="32"/>
      <c r="IB31" s="32"/>
      <c r="IC31" s="32"/>
      <c r="ID31" s="32"/>
      <c r="IE31" s="32"/>
      <c r="IF31" s="32"/>
      <c r="IG31" s="32"/>
      <c r="IH31" s="32"/>
      <c r="II31" s="32"/>
      <c r="IJ31" s="32"/>
      <c r="IK31" s="32"/>
      <c r="IL31" s="32"/>
      <c r="IM31" s="32"/>
      <c r="IN31" s="32"/>
      <c r="IO31" s="32"/>
      <c r="IP31" s="32"/>
      <c r="IQ31" s="32"/>
      <c r="IR31" s="32"/>
      <c r="IS31" s="32"/>
      <c r="IT31" s="32"/>
      <c r="IU31" s="32"/>
      <c r="IV31" s="32"/>
      <c r="IW31" s="32"/>
      <c r="IX31" s="32"/>
      <c r="IY31" s="32"/>
      <c r="IZ31" s="32"/>
      <c r="JA31" s="32"/>
      <c r="JB31" s="32"/>
      <c r="JC31" s="32"/>
      <c r="JD31" s="32"/>
      <c r="JE31" s="32"/>
      <c r="JF31" s="32"/>
      <c r="JG31" s="32"/>
      <c r="JH31" s="32"/>
      <c r="JI31" s="32"/>
      <c r="JJ31" s="32"/>
      <c r="JK31" s="32"/>
      <c r="JL31" s="32"/>
      <c r="JM31" s="32"/>
      <c r="JN31" s="32"/>
      <c r="JO31" s="32"/>
      <c r="JP31" s="32"/>
      <c r="JQ31" s="32"/>
      <c r="JR31" s="32"/>
      <c r="JS31" s="32"/>
      <c r="JT31" s="32"/>
      <c r="JU31" s="32"/>
      <c r="JV31" s="32"/>
      <c r="JW31" s="32"/>
      <c r="JX31" s="32"/>
      <c r="JY31" s="32"/>
      <c r="JZ31" s="32"/>
      <c r="KA31" s="32"/>
      <c r="KB31" s="32"/>
      <c r="KC31" s="32"/>
      <c r="KD31" s="32"/>
      <c r="KE31" s="32"/>
      <c r="KF31" s="32"/>
      <c r="KG31" s="32"/>
      <c r="KH31" s="32"/>
      <c r="KI31" s="32"/>
      <c r="KJ31" s="32"/>
      <c r="KK31" s="32"/>
      <c r="KL31" s="32"/>
      <c r="KM31" s="32"/>
      <c r="KN31" s="32"/>
      <c r="KO31" s="32"/>
      <c r="KP31" s="32"/>
      <c r="KQ31" s="32"/>
      <c r="KR31" s="32"/>
      <c r="KS31" s="32"/>
      <c r="KT31" s="32"/>
      <c r="KU31" s="32"/>
      <c r="KV31" s="32"/>
      <c r="KW31" s="32"/>
      <c r="KX31" s="32"/>
      <c r="KY31" s="32"/>
      <c r="KZ31" s="32"/>
      <c r="LA31" s="32"/>
      <c r="LB31" s="32"/>
      <c r="LC31" s="32"/>
      <c r="LD31" s="32"/>
      <c r="LE31" s="32"/>
      <c r="LF31" s="32"/>
      <c r="LG31" s="32"/>
      <c r="LH31" s="32"/>
      <c r="LI31" s="32"/>
      <c r="LJ31" s="32"/>
      <c r="LK31" s="32"/>
      <c r="LL31" s="32"/>
      <c r="LM31" s="32"/>
      <c r="LN31" s="32"/>
      <c r="LO31" s="32"/>
      <c r="LP31" s="32"/>
      <c r="LQ31" s="32"/>
    </row>
    <row r="32" spans="2:329" ht="16.5" customHeight="1" x14ac:dyDescent="0.2">
      <c r="B32" s="144" t="s">
        <v>77</v>
      </c>
      <c r="C32" s="183"/>
      <c r="D32" s="162">
        <v>0</v>
      </c>
      <c r="E32" s="183"/>
      <c r="F32" s="163">
        <f>D32</f>
        <v>0</v>
      </c>
      <c r="G32" s="32"/>
      <c r="H32" s="32"/>
      <c r="I32" s="32" t="s">
        <v>270</v>
      </c>
      <c r="J32" s="286">
        <f>248065+299658+453297</f>
        <v>1001020</v>
      </c>
      <c r="K32" s="284">
        <f>J32</f>
        <v>1001020</v>
      </c>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c r="GO32" s="32"/>
      <c r="GP32" s="32"/>
      <c r="GQ32" s="32"/>
      <c r="GR32" s="32"/>
      <c r="GS32" s="32"/>
      <c r="GT32" s="32"/>
      <c r="GU32" s="32"/>
      <c r="GV32" s="32"/>
      <c r="GW32" s="32"/>
      <c r="GX32" s="32"/>
      <c r="GY32" s="32"/>
      <c r="GZ32" s="32"/>
      <c r="HA32" s="32"/>
      <c r="HB32" s="32"/>
      <c r="HC32" s="32"/>
      <c r="HD32" s="32"/>
      <c r="HE32" s="32"/>
      <c r="HF32" s="32"/>
      <c r="HG32" s="32"/>
      <c r="HH32" s="32"/>
      <c r="HI32" s="32"/>
      <c r="HJ32" s="32"/>
      <c r="HK32" s="32"/>
      <c r="HL32" s="32"/>
      <c r="HM32" s="32"/>
      <c r="HN32" s="32"/>
      <c r="HO32" s="32"/>
      <c r="HP32" s="32"/>
      <c r="HQ32" s="32"/>
      <c r="HR32" s="32"/>
      <c r="HS32" s="32"/>
      <c r="HT32" s="32"/>
      <c r="HU32" s="32"/>
      <c r="HV32" s="32"/>
      <c r="HW32" s="32"/>
      <c r="HX32" s="32"/>
      <c r="HY32" s="32"/>
      <c r="HZ32" s="32"/>
      <c r="IA32" s="32"/>
      <c r="IB32" s="32"/>
      <c r="IC32" s="32"/>
      <c r="ID32" s="32"/>
      <c r="IE32" s="32"/>
      <c r="IF32" s="32"/>
      <c r="IG32" s="32"/>
      <c r="IH32" s="32"/>
      <c r="II32" s="32"/>
      <c r="IJ32" s="32"/>
      <c r="IK32" s="32"/>
      <c r="IL32" s="32"/>
      <c r="IM32" s="32"/>
      <c r="IN32" s="32"/>
      <c r="IO32" s="32"/>
      <c r="IP32" s="32"/>
      <c r="IQ32" s="32"/>
      <c r="IR32" s="32"/>
      <c r="IS32" s="32"/>
      <c r="IT32" s="32"/>
      <c r="IU32" s="32"/>
      <c r="IV32" s="32"/>
      <c r="IW32" s="32"/>
      <c r="IX32" s="32"/>
      <c r="IY32" s="32"/>
      <c r="IZ32" s="32"/>
      <c r="JA32" s="32"/>
      <c r="JB32" s="32"/>
      <c r="JC32" s="32"/>
      <c r="JD32" s="32"/>
      <c r="JE32" s="32"/>
      <c r="JF32" s="32"/>
      <c r="JG32" s="32"/>
      <c r="JH32" s="32"/>
      <c r="JI32" s="32"/>
      <c r="JJ32" s="32"/>
      <c r="JK32" s="32"/>
      <c r="JL32" s="32"/>
      <c r="JM32" s="32"/>
      <c r="JN32" s="32"/>
      <c r="JO32" s="32"/>
      <c r="JP32" s="32"/>
      <c r="JQ32" s="32"/>
      <c r="JR32" s="32"/>
      <c r="JS32" s="32"/>
      <c r="JT32" s="32"/>
      <c r="JU32" s="32"/>
      <c r="JV32" s="32"/>
      <c r="JW32" s="32"/>
      <c r="JX32" s="32"/>
      <c r="JY32" s="32"/>
      <c r="JZ32" s="32"/>
      <c r="KA32" s="32"/>
      <c r="KB32" s="32"/>
      <c r="KC32" s="32"/>
      <c r="KD32" s="32"/>
      <c r="KE32" s="32"/>
      <c r="KF32" s="32"/>
      <c r="KG32" s="32"/>
      <c r="KH32" s="32"/>
      <c r="KI32" s="32"/>
      <c r="KJ32" s="32"/>
      <c r="KK32" s="32"/>
      <c r="KL32" s="32"/>
      <c r="KM32" s="32"/>
      <c r="KN32" s="32"/>
      <c r="KO32" s="32"/>
      <c r="KP32" s="32"/>
      <c r="KQ32" s="32"/>
      <c r="KR32" s="32"/>
      <c r="KS32" s="32"/>
      <c r="KT32" s="32"/>
      <c r="KU32" s="32"/>
      <c r="KV32" s="32"/>
      <c r="KW32" s="32"/>
      <c r="KX32" s="32"/>
      <c r="KY32" s="32"/>
      <c r="KZ32" s="32"/>
      <c r="LA32" s="32"/>
      <c r="LB32" s="32"/>
      <c r="LC32" s="32"/>
      <c r="LD32" s="32"/>
      <c r="LE32" s="32"/>
      <c r="LF32" s="32"/>
      <c r="LG32" s="32"/>
      <c r="LH32" s="32"/>
      <c r="LI32" s="32"/>
      <c r="LJ32" s="32"/>
      <c r="LK32" s="32"/>
      <c r="LL32" s="32"/>
      <c r="LM32" s="32"/>
      <c r="LN32" s="32"/>
      <c r="LO32" s="32"/>
      <c r="LP32" s="32"/>
      <c r="LQ32" s="32"/>
    </row>
    <row r="33" spans="2:329" ht="16.5" customHeight="1" x14ac:dyDescent="0.2">
      <c r="B33" s="144" t="s">
        <v>80</v>
      </c>
      <c r="C33" s="162"/>
      <c r="D33" s="183"/>
      <c r="E33" s="167"/>
      <c r="F33" s="186"/>
      <c r="G33" s="32"/>
      <c r="H33" s="32"/>
      <c r="I33" s="32" t="s">
        <v>271</v>
      </c>
      <c r="J33" s="284">
        <f>J31-J32+$J$15</f>
        <v>3595700</v>
      </c>
      <c r="K33" s="284">
        <f>K31-K32+$J$15</f>
        <v>135478</v>
      </c>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c r="GI33" s="32"/>
      <c r="GJ33" s="32"/>
      <c r="GK33" s="32"/>
      <c r="GL33" s="32"/>
      <c r="GM33" s="32"/>
      <c r="GN33" s="32"/>
      <c r="GO33" s="32"/>
      <c r="GP33" s="32"/>
      <c r="GQ33" s="32"/>
      <c r="GR33" s="32"/>
      <c r="GS33" s="32"/>
      <c r="GT33" s="32"/>
      <c r="GU33" s="32"/>
      <c r="GV33" s="32"/>
      <c r="GW33" s="32"/>
      <c r="GX33" s="32"/>
      <c r="GY33" s="32"/>
      <c r="GZ33" s="32"/>
      <c r="HA33" s="32"/>
      <c r="HB33" s="32"/>
      <c r="HC33" s="32"/>
      <c r="HD33" s="32"/>
      <c r="HE33" s="32"/>
      <c r="HF33" s="32"/>
      <c r="HG33" s="32"/>
      <c r="HH33" s="32"/>
      <c r="HI33" s="32"/>
      <c r="HJ33" s="32"/>
      <c r="HK33" s="32"/>
      <c r="HL33" s="32"/>
      <c r="HM33" s="32"/>
      <c r="HN33" s="32"/>
      <c r="HO33" s="32"/>
      <c r="HP33" s="32"/>
      <c r="HQ33" s="32"/>
      <c r="HR33" s="32"/>
      <c r="HS33" s="32"/>
      <c r="HT33" s="32"/>
      <c r="HU33" s="32"/>
      <c r="HV33" s="32"/>
      <c r="HW33" s="32"/>
      <c r="HX33" s="32"/>
      <c r="HY33" s="32"/>
      <c r="HZ33" s="32"/>
      <c r="IA33" s="32"/>
      <c r="IB33" s="32"/>
      <c r="IC33" s="32"/>
      <c r="ID33" s="32"/>
      <c r="IE33" s="32"/>
      <c r="IF33" s="32"/>
      <c r="IG33" s="32"/>
      <c r="IH33" s="32"/>
      <c r="II33" s="32"/>
      <c r="IJ33" s="32"/>
      <c r="IK33" s="32"/>
      <c r="IL33" s="32"/>
      <c r="IM33" s="32"/>
      <c r="IN33" s="32"/>
      <c r="IO33" s="32"/>
      <c r="IP33" s="32"/>
      <c r="IQ33" s="32"/>
      <c r="IR33" s="32"/>
      <c r="IS33" s="32"/>
      <c r="IT33" s="32"/>
      <c r="IU33" s="32"/>
      <c r="IV33" s="32"/>
      <c r="IW33" s="32"/>
      <c r="IX33" s="32"/>
      <c r="IY33" s="32"/>
      <c r="IZ33" s="32"/>
      <c r="JA33" s="32"/>
      <c r="JB33" s="32"/>
      <c r="JC33" s="32"/>
      <c r="JD33" s="32"/>
      <c r="JE33" s="32"/>
      <c r="JF33" s="32"/>
      <c r="JG33" s="32"/>
      <c r="JH33" s="32"/>
      <c r="JI33" s="32"/>
      <c r="JJ33" s="32"/>
      <c r="JK33" s="32"/>
      <c r="JL33" s="32"/>
      <c r="JM33" s="32"/>
      <c r="JN33" s="32"/>
      <c r="JO33" s="32"/>
      <c r="JP33" s="32"/>
      <c r="JQ33" s="32"/>
      <c r="JR33" s="32"/>
      <c r="JS33" s="32"/>
      <c r="JT33" s="32"/>
      <c r="JU33" s="32"/>
      <c r="JV33" s="32"/>
      <c r="JW33" s="32"/>
      <c r="JX33" s="32"/>
      <c r="JY33" s="32"/>
      <c r="JZ33" s="32"/>
      <c r="KA33" s="32"/>
      <c r="KB33" s="32"/>
      <c r="KC33" s="32"/>
      <c r="KD33" s="32"/>
      <c r="KE33" s="32"/>
      <c r="KF33" s="32"/>
      <c r="KG33" s="32"/>
      <c r="KH33" s="32"/>
      <c r="KI33" s="32"/>
      <c r="KJ33" s="32"/>
      <c r="KK33" s="32"/>
      <c r="KL33" s="32"/>
      <c r="KM33" s="32"/>
      <c r="KN33" s="32"/>
      <c r="KO33" s="32"/>
      <c r="KP33" s="32"/>
      <c r="KQ33" s="32"/>
      <c r="KR33" s="32"/>
      <c r="KS33" s="32"/>
      <c r="KT33" s="32"/>
      <c r="KU33" s="32"/>
      <c r="KV33" s="32"/>
      <c r="KW33" s="32"/>
      <c r="KX33" s="32"/>
      <c r="KY33" s="32"/>
      <c r="KZ33" s="32"/>
      <c r="LA33" s="32"/>
      <c r="LB33" s="32"/>
      <c r="LC33" s="32"/>
      <c r="LD33" s="32"/>
      <c r="LE33" s="32"/>
      <c r="LF33" s="32"/>
      <c r="LG33" s="32"/>
      <c r="LH33" s="32"/>
      <c r="LI33" s="32"/>
      <c r="LJ33" s="32"/>
      <c r="LK33" s="32"/>
      <c r="LL33" s="32"/>
      <c r="LM33" s="32"/>
      <c r="LN33" s="32"/>
      <c r="LO33" s="32"/>
      <c r="LP33" s="32"/>
      <c r="LQ33" s="32"/>
    </row>
    <row r="34" spans="2:329" ht="16.5" customHeight="1" thickBot="1" x14ac:dyDescent="0.25">
      <c r="B34" s="147" t="s">
        <v>79</v>
      </c>
      <c r="C34" s="184"/>
      <c r="D34" s="184">
        <f>'SE HI'!D5</f>
        <v>0</v>
      </c>
      <c r="E34" s="182"/>
      <c r="F34" s="187">
        <f>'SE HI'!G5</f>
        <v>0</v>
      </c>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c r="IW34" s="32"/>
      <c r="IX34" s="32"/>
      <c r="IY34" s="32"/>
      <c r="IZ34" s="32"/>
      <c r="JA34" s="32"/>
      <c r="JB34" s="32"/>
      <c r="JC34" s="32"/>
      <c r="JD34" s="32"/>
      <c r="JE34" s="32"/>
      <c r="JF34" s="32"/>
      <c r="JG34" s="32"/>
      <c r="JH34" s="32"/>
      <c r="JI34" s="32"/>
      <c r="JJ34" s="32"/>
      <c r="JK34" s="32"/>
      <c r="JL34" s="32"/>
      <c r="JM34" s="32"/>
      <c r="JN34" s="32"/>
      <c r="JO34" s="32"/>
      <c r="JP34" s="32"/>
      <c r="JQ34" s="32"/>
      <c r="JR34" s="32"/>
      <c r="JS34" s="32"/>
      <c r="JT34" s="32"/>
      <c r="JU34" s="32"/>
      <c r="JV34" s="32"/>
      <c r="JW34" s="32"/>
      <c r="JX34" s="32"/>
      <c r="JY34" s="32"/>
      <c r="JZ34" s="32"/>
      <c r="KA34" s="32"/>
      <c r="KB34" s="32"/>
      <c r="KC34" s="32"/>
      <c r="KD34" s="32"/>
      <c r="KE34" s="32"/>
      <c r="KF34" s="32"/>
      <c r="KG34" s="32"/>
      <c r="KH34" s="32"/>
      <c r="KI34" s="32"/>
      <c r="KJ34" s="32"/>
      <c r="KK34" s="32"/>
      <c r="KL34" s="32"/>
      <c r="KM34" s="32"/>
      <c r="KN34" s="32"/>
      <c r="KO34" s="32"/>
      <c r="KP34" s="32"/>
      <c r="KQ34" s="32"/>
      <c r="KR34" s="32"/>
      <c r="KS34" s="32"/>
      <c r="KT34" s="32"/>
      <c r="KU34" s="32"/>
      <c r="KV34" s="32"/>
      <c r="KW34" s="32"/>
      <c r="KX34" s="32"/>
      <c r="KY34" s="32"/>
      <c r="KZ34" s="32"/>
      <c r="LA34" s="32"/>
      <c r="LB34" s="32"/>
      <c r="LC34" s="32"/>
      <c r="LD34" s="32"/>
      <c r="LE34" s="32"/>
      <c r="LF34" s="32"/>
      <c r="LG34" s="32"/>
      <c r="LH34" s="32"/>
      <c r="LI34" s="32"/>
      <c r="LJ34" s="32"/>
      <c r="LK34" s="32"/>
      <c r="LL34" s="32"/>
      <c r="LM34" s="32"/>
      <c r="LN34" s="32"/>
      <c r="LO34" s="32"/>
      <c r="LP34" s="32"/>
      <c r="LQ34" s="32"/>
    </row>
    <row r="35" spans="2:329" ht="16.5" customHeight="1" thickTop="1" x14ac:dyDescent="0.2">
      <c r="B35" s="148" t="s">
        <v>71</v>
      </c>
      <c r="C35" s="176"/>
      <c r="D35" s="169">
        <f>D29-D30-D31-D32-D34</f>
        <v>5997408</v>
      </c>
      <c r="E35" s="176"/>
      <c r="F35" s="170">
        <f>F29-F30-F31-F32-F34</f>
        <v>1541786</v>
      </c>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c r="IW35" s="32"/>
      <c r="IX35" s="32"/>
      <c r="IY35" s="32"/>
      <c r="IZ35" s="32"/>
      <c r="JA35" s="32"/>
      <c r="JB35" s="32"/>
      <c r="JC35" s="32"/>
      <c r="JD35" s="32"/>
      <c r="JE35" s="32"/>
      <c r="JF35" s="32"/>
      <c r="JG35" s="32"/>
      <c r="JH35" s="32"/>
      <c r="JI35" s="32"/>
      <c r="JJ35" s="32"/>
      <c r="JK35" s="32"/>
      <c r="JL35" s="32"/>
      <c r="JM35" s="32"/>
      <c r="JN35" s="32"/>
      <c r="JO35" s="32"/>
      <c r="JP35" s="32"/>
      <c r="JQ35" s="32"/>
      <c r="JR35" s="32"/>
      <c r="JS35" s="32"/>
      <c r="JT35" s="32"/>
      <c r="JU35" s="32"/>
      <c r="JV35" s="32"/>
      <c r="JW35" s="32"/>
      <c r="JX35" s="32"/>
      <c r="JY35" s="32"/>
      <c r="JZ35" s="32"/>
      <c r="KA35" s="32"/>
      <c r="KB35" s="32"/>
      <c r="KC35" s="32"/>
      <c r="KD35" s="32"/>
      <c r="KE35" s="32"/>
      <c r="KF35" s="32"/>
      <c r="KG35" s="32"/>
      <c r="KH35" s="32"/>
      <c r="KI35" s="32"/>
      <c r="KJ35" s="32"/>
      <c r="KK35" s="32"/>
      <c r="KL35" s="32"/>
      <c r="KM35" s="32"/>
      <c r="KN35" s="32"/>
      <c r="KO35" s="32"/>
      <c r="KP35" s="32"/>
      <c r="KQ35" s="32"/>
      <c r="KR35" s="32"/>
      <c r="KS35" s="32"/>
      <c r="KT35" s="32"/>
      <c r="KU35" s="32"/>
      <c r="KV35" s="32"/>
      <c r="KW35" s="32"/>
      <c r="KX35" s="32"/>
      <c r="KY35" s="32"/>
      <c r="KZ35" s="32"/>
      <c r="LA35" s="32"/>
      <c r="LB35" s="32"/>
      <c r="LC35" s="32"/>
      <c r="LD35" s="32"/>
      <c r="LE35" s="32"/>
      <c r="LF35" s="32"/>
      <c r="LG35" s="32"/>
      <c r="LH35" s="32"/>
      <c r="LI35" s="32"/>
      <c r="LJ35" s="32"/>
      <c r="LK35" s="32"/>
      <c r="LL35" s="32"/>
      <c r="LM35" s="32"/>
      <c r="LN35" s="32"/>
      <c r="LO35" s="32"/>
      <c r="LP35" s="32"/>
      <c r="LQ35" s="32"/>
    </row>
    <row r="36" spans="2:329" ht="16.5" customHeight="1" x14ac:dyDescent="0.2">
      <c r="B36" s="144" t="s">
        <v>33</v>
      </c>
      <c r="C36" s="167"/>
      <c r="D36" s="183">
        <f>IF(D3='Pull Down'!$A$2,'Pull Down'!$B$2,IF(D3='Pull Down'!$A$3,'Pull Down'!$B$3,IF(D3='Pull Down'!$A$4,'Pull Down'!$B$4,'Pull Down'!$B$5)))</f>
        <v>31500</v>
      </c>
      <c r="E36" s="167"/>
      <c r="F36" s="186">
        <f>IF(F3='Pull Down'!$A$2,'Pull Down'!$B$2,IF(F3='Pull Down'!$A$3,'Pull Down'!$B$3,IF(F3='Pull Down'!$A$4,'Pull Down'!$B$4,'Pull Down'!$B$5)))</f>
        <v>31500</v>
      </c>
      <c r="G36" s="32"/>
      <c r="H36" s="32"/>
      <c r="I36" s="32" t="s">
        <v>273</v>
      </c>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c r="IW36" s="32"/>
      <c r="IX36" s="32"/>
      <c r="IY36" s="32"/>
      <c r="IZ36" s="32"/>
      <c r="JA36" s="32"/>
      <c r="JB36" s="32"/>
      <c r="JC36" s="32"/>
      <c r="JD36" s="32"/>
      <c r="JE36" s="32"/>
      <c r="JF36" s="32"/>
      <c r="JG36" s="32"/>
      <c r="JH36" s="32"/>
      <c r="JI36" s="32"/>
      <c r="JJ36" s="32"/>
      <c r="JK36" s="32"/>
      <c r="JL36" s="32"/>
      <c r="JM36" s="32"/>
      <c r="JN36" s="32"/>
      <c r="JO36" s="32"/>
      <c r="JP36" s="32"/>
      <c r="JQ36" s="32"/>
      <c r="JR36" s="32"/>
      <c r="JS36" s="32"/>
      <c r="JT36" s="32"/>
      <c r="JU36" s="32"/>
      <c r="JV36" s="32"/>
      <c r="JW36" s="32"/>
      <c r="JX36" s="32"/>
      <c r="JY36" s="32"/>
      <c r="JZ36" s="32"/>
      <c r="KA36" s="32"/>
      <c r="KB36" s="32"/>
      <c r="KC36" s="32"/>
      <c r="KD36" s="32"/>
      <c r="KE36" s="32"/>
      <c r="KF36" s="32"/>
      <c r="KG36" s="32"/>
      <c r="KH36" s="32"/>
      <c r="KI36" s="32"/>
      <c r="KJ36" s="32"/>
      <c r="KK36" s="32"/>
      <c r="KL36" s="32"/>
      <c r="KM36" s="32"/>
      <c r="KN36" s="32"/>
      <c r="KO36" s="32"/>
      <c r="KP36" s="32"/>
      <c r="KQ36" s="32"/>
      <c r="KR36" s="32"/>
      <c r="KS36" s="32"/>
      <c r="KT36" s="32"/>
      <c r="KU36" s="32"/>
      <c r="KV36" s="32"/>
      <c r="KW36" s="32"/>
      <c r="KX36" s="32"/>
      <c r="KY36" s="32"/>
      <c r="KZ36" s="32"/>
      <c r="LA36" s="32"/>
      <c r="LB36" s="32"/>
      <c r="LC36" s="32"/>
      <c r="LD36" s="32"/>
      <c r="LE36" s="32"/>
      <c r="LF36" s="32"/>
      <c r="LG36" s="32"/>
      <c r="LH36" s="32"/>
      <c r="LI36" s="32"/>
      <c r="LJ36" s="32"/>
      <c r="LK36" s="32"/>
      <c r="LL36" s="32"/>
      <c r="LM36" s="32"/>
      <c r="LN36" s="32"/>
      <c r="LO36" s="32"/>
      <c r="LP36" s="32"/>
      <c r="LQ36" s="32"/>
    </row>
    <row r="37" spans="2:329" ht="16.5" customHeight="1" x14ac:dyDescent="0.2">
      <c r="B37" s="144" t="s">
        <v>60</v>
      </c>
      <c r="C37" s="167"/>
      <c r="D37" s="162">
        <v>0</v>
      </c>
      <c r="E37" s="167"/>
      <c r="F37" s="163">
        <f>D37</f>
        <v>0</v>
      </c>
      <c r="G37" s="32"/>
      <c r="H37" s="32"/>
      <c r="I37" s="32"/>
      <c r="J37" s="155">
        <f>J18-J33</f>
        <v>1959186</v>
      </c>
      <c r="K37" s="155">
        <f>K18-K33</f>
        <v>-135478</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c r="IW37" s="32"/>
      <c r="IX37" s="32"/>
      <c r="IY37" s="32"/>
      <c r="IZ37" s="32"/>
      <c r="JA37" s="32"/>
      <c r="JB37" s="32"/>
      <c r="JC37" s="32"/>
      <c r="JD37" s="32"/>
      <c r="JE37" s="32"/>
      <c r="JF37" s="32"/>
      <c r="JG37" s="32"/>
      <c r="JH37" s="32"/>
      <c r="JI37" s="32"/>
      <c r="JJ37" s="32"/>
      <c r="JK37" s="32"/>
      <c r="JL37" s="32"/>
      <c r="JM37" s="32"/>
      <c r="JN37" s="32"/>
      <c r="JO37" s="32"/>
      <c r="JP37" s="32"/>
      <c r="JQ37" s="32"/>
      <c r="JR37" s="32"/>
      <c r="JS37" s="32"/>
      <c r="JT37" s="32"/>
      <c r="JU37" s="32"/>
      <c r="JV37" s="32"/>
      <c r="JW37" s="32"/>
      <c r="JX37" s="32"/>
      <c r="JY37" s="32"/>
      <c r="JZ37" s="32"/>
      <c r="KA37" s="32"/>
      <c r="KB37" s="32"/>
      <c r="KC37" s="32"/>
      <c r="KD37" s="32"/>
      <c r="KE37" s="32"/>
      <c r="KF37" s="32"/>
      <c r="KG37" s="32"/>
      <c r="KH37" s="32"/>
      <c r="KI37" s="32"/>
      <c r="KJ37" s="32"/>
      <c r="KK37" s="32"/>
      <c r="KL37" s="32"/>
      <c r="KM37" s="32"/>
      <c r="KN37" s="32"/>
      <c r="KO37" s="32"/>
      <c r="KP37" s="32"/>
      <c r="KQ37" s="32"/>
      <c r="KR37" s="32"/>
      <c r="KS37" s="32"/>
      <c r="KT37" s="32"/>
      <c r="KU37" s="32"/>
      <c r="KV37" s="32"/>
      <c r="KW37" s="32"/>
      <c r="KX37" s="32"/>
      <c r="KY37" s="32"/>
      <c r="KZ37" s="32"/>
      <c r="LA37" s="32"/>
      <c r="LB37" s="32"/>
      <c r="LC37" s="32"/>
      <c r="LD37" s="32"/>
      <c r="LE37" s="32"/>
      <c r="LF37" s="32"/>
      <c r="LG37" s="32"/>
      <c r="LH37" s="32"/>
      <c r="LI37" s="32"/>
      <c r="LJ37" s="32"/>
      <c r="LK37" s="32"/>
      <c r="LL37" s="32"/>
      <c r="LM37" s="32"/>
      <c r="LN37" s="32"/>
      <c r="LO37" s="32"/>
      <c r="LP37" s="32"/>
      <c r="LQ37" s="32"/>
    </row>
    <row r="38" spans="2:329" ht="16.5" customHeight="1" x14ac:dyDescent="0.2">
      <c r="B38" s="144" t="s">
        <v>207</v>
      </c>
      <c r="C38" s="162">
        <v>0</v>
      </c>
      <c r="D38" s="167"/>
      <c r="E38" s="162">
        <f>C38</f>
        <v>0</v>
      </c>
      <c r="F38" s="168"/>
      <c r="G38" s="32"/>
      <c r="H38" s="32"/>
      <c r="I38" s="248" t="s">
        <v>274</v>
      </c>
      <c r="J38" s="287">
        <f>J33/J18</f>
        <v>0.64730401307965635</v>
      </c>
      <c r="K38" s="287" t="e">
        <f>K33/K18</f>
        <v>#DIV/0!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c r="IW38" s="32"/>
      <c r="IX38" s="32"/>
      <c r="IY38" s="32"/>
      <c r="IZ38" s="32"/>
      <c r="JA38" s="32"/>
      <c r="JB38" s="32"/>
      <c r="JC38" s="32"/>
      <c r="JD38" s="32"/>
      <c r="JE38" s="32"/>
      <c r="JF38" s="32"/>
      <c r="JG38" s="32"/>
      <c r="JH38" s="32"/>
      <c r="JI38" s="32"/>
      <c r="JJ38" s="32"/>
      <c r="JK38" s="32"/>
      <c r="JL38" s="32"/>
      <c r="JM38" s="32"/>
      <c r="JN38" s="32"/>
      <c r="JO38" s="32"/>
      <c r="JP38" s="32"/>
      <c r="JQ38" s="32"/>
      <c r="JR38" s="32"/>
      <c r="JS38" s="32"/>
      <c r="JT38" s="32"/>
      <c r="JU38" s="32"/>
      <c r="JV38" s="32"/>
      <c r="JW38" s="32"/>
      <c r="JX38" s="32"/>
      <c r="JY38" s="32"/>
      <c r="JZ38" s="32"/>
      <c r="KA38" s="32"/>
      <c r="KB38" s="32"/>
      <c r="KC38" s="32"/>
      <c r="KD38" s="32"/>
      <c r="KE38" s="32"/>
      <c r="KF38" s="32"/>
      <c r="KG38" s="32"/>
      <c r="KH38" s="32"/>
      <c r="KI38" s="32"/>
      <c r="KJ38" s="32"/>
      <c r="KK38" s="32"/>
      <c r="KL38" s="32"/>
      <c r="KM38" s="32"/>
      <c r="KN38" s="32"/>
      <c r="KO38" s="32"/>
      <c r="KP38" s="32"/>
      <c r="KQ38" s="32"/>
      <c r="KR38" s="32"/>
      <c r="KS38" s="32"/>
      <c r="KT38" s="32"/>
      <c r="KU38" s="32"/>
      <c r="KV38" s="32"/>
      <c r="KW38" s="32"/>
      <c r="KX38" s="32"/>
      <c r="KY38" s="32"/>
      <c r="KZ38" s="32"/>
      <c r="LA38" s="32"/>
      <c r="LB38" s="32"/>
      <c r="LC38" s="32"/>
      <c r="LD38" s="32"/>
      <c r="LE38" s="32"/>
      <c r="LF38" s="32"/>
      <c r="LG38" s="32"/>
      <c r="LH38" s="32"/>
      <c r="LI38" s="32"/>
      <c r="LJ38" s="32"/>
      <c r="LK38" s="32"/>
      <c r="LL38" s="32"/>
      <c r="LM38" s="32"/>
      <c r="LN38" s="32"/>
      <c r="LO38" s="32"/>
      <c r="LP38" s="32"/>
      <c r="LQ38" s="32"/>
    </row>
    <row r="39" spans="2:329" ht="16.5" customHeight="1" x14ac:dyDescent="0.2">
      <c r="B39" s="144" t="s">
        <v>73</v>
      </c>
      <c r="C39" s="162">
        <v>0</v>
      </c>
      <c r="D39" s="167"/>
      <c r="E39" s="162">
        <f t="shared" ref="E39:E40" si="1">C39</f>
        <v>0</v>
      </c>
      <c r="F39" s="168"/>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row>
    <row r="40" spans="2:329" ht="16.5" customHeight="1" x14ac:dyDescent="0.2">
      <c r="B40" s="144" t="s">
        <v>74</v>
      </c>
      <c r="C40" s="162">
        <v>0</v>
      </c>
      <c r="D40" s="167"/>
      <c r="E40" s="162">
        <f t="shared" si="1"/>
        <v>0</v>
      </c>
      <c r="F40" s="168"/>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row>
    <row r="41" spans="2:329" ht="16.5" customHeight="1" thickBot="1" x14ac:dyDescent="0.25">
      <c r="B41" s="149" t="s">
        <v>69</v>
      </c>
      <c r="C41" s="184"/>
      <c r="D41" s="184">
        <f>ROUND('8995A'!C50,0)</f>
        <v>0</v>
      </c>
      <c r="E41" s="184"/>
      <c r="F41" s="187">
        <f>ROUND('8995A'!I50,0)</f>
        <v>0</v>
      </c>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c r="ID41" s="32"/>
      <c r="IE41" s="32"/>
      <c r="IF41" s="32"/>
      <c r="IG41" s="32"/>
      <c r="IH41" s="32"/>
      <c r="II41" s="32"/>
      <c r="IJ41" s="32"/>
      <c r="IK41" s="32"/>
      <c r="IL41" s="32"/>
      <c r="IM41" s="32"/>
      <c r="IN41" s="32"/>
      <c r="IO41" s="32"/>
      <c r="IP41" s="32"/>
      <c r="IQ41" s="32"/>
      <c r="IR41" s="32"/>
      <c r="IS41" s="32"/>
      <c r="IT41" s="32"/>
      <c r="IU41" s="32"/>
      <c r="IV41" s="32"/>
      <c r="IW41" s="32"/>
      <c r="IX41" s="32"/>
      <c r="IY41" s="32"/>
      <c r="IZ41" s="32"/>
      <c r="JA41" s="32"/>
      <c r="JB41" s="32"/>
      <c r="JC41" s="32"/>
      <c r="JD41" s="32"/>
      <c r="JE41" s="32"/>
      <c r="JF41" s="32"/>
      <c r="JG41" s="32"/>
      <c r="JH41" s="32"/>
      <c r="JI41" s="32"/>
      <c r="JJ41" s="32"/>
      <c r="JK41" s="32"/>
      <c r="JL41" s="32"/>
      <c r="JM41" s="32"/>
      <c r="JN41" s="32"/>
      <c r="JO41" s="32"/>
      <c r="JP41" s="32"/>
      <c r="JQ41" s="32"/>
      <c r="JR41" s="32"/>
      <c r="JS41" s="32"/>
      <c r="JT41" s="32"/>
      <c r="JU41" s="32"/>
      <c r="JV41" s="32"/>
      <c r="JW41" s="32"/>
      <c r="JX41" s="32"/>
      <c r="JY41" s="32"/>
      <c r="JZ41" s="32"/>
      <c r="KA41" s="32"/>
      <c r="KB41" s="32"/>
      <c r="KC41" s="32"/>
      <c r="KD41" s="32"/>
      <c r="KE41" s="32"/>
      <c r="KF41" s="32"/>
      <c r="KG41" s="32"/>
      <c r="KH41" s="32"/>
      <c r="KI41" s="32"/>
      <c r="KJ41" s="32"/>
      <c r="KK41" s="32"/>
      <c r="KL41" s="32"/>
      <c r="KM41" s="32"/>
      <c r="KN41" s="32"/>
      <c r="KO41" s="32"/>
      <c r="KP41" s="32"/>
      <c r="KQ41" s="32"/>
      <c r="KR41" s="32"/>
      <c r="KS41" s="32"/>
      <c r="KT41" s="32"/>
      <c r="KU41" s="32"/>
      <c r="KV41" s="32"/>
      <c r="KW41" s="32"/>
      <c r="KX41" s="32"/>
      <c r="KY41" s="32"/>
      <c r="KZ41" s="32"/>
      <c r="LA41" s="32"/>
      <c r="LB41" s="32"/>
      <c r="LC41" s="32"/>
      <c r="LD41" s="32"/>
      <c r="LE41" s="32"/>
      <c r="LF41" s="32"/>
      <c r="LG41" s="32"/>
      <c r="LH41" s="32"/>
      <c r="LI41" s="32"/>
      <c r="LJ41" s="32"/>
      <c r="LK41" s="32"/>
      <c r="LL41" s="32"/>
      <c r="LM41" s="32"/>
      <c r="LN41" s="32"/>
      <c r="LO41" s="32"/>
      <c r="LP41" s="32"/>
      <c r="LQ41" s="32"/>
    </row>
    <row r="42" spans="2:329" ht="16.5" customHeight="1" thickTop="1" x14ac:dyDescent="0.2">
      <c r="B42" s="171" t="s">
        <v>231</v>
      </c>
      <c r="C42" s="220"/>
      <c r="D42" s="220">
        <f>D35-D36-D37-D41-D12-D13</f>
        <v>5953908</v>
      </c>
      <c r="E42" s="220"/>
      <c r="F42" s="221">
        <f>F35-F36-F37-F41-F12-F13</f>
        <v>1498286</v>
      </c>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c r="IV42" s="32"/>
      <c r="IW42" s="32"/>
      <c r="IX42" s="32"/>
      <c r="IY42" s="32"/>
      <c r="IZ42" s="32"/>
      <c r="JA42" s="32"/>
      <c r="JB42" s="32"/>
      <c r="JC42" s="32"/>
      <c r="JD42" s="32"/>
      <c r="JE42" s="32"/>
      <c r="JF42" s="32"/>
      <c r="JG42" s="32"/>
      <c r="JH42" s="32"/>
      <c r="JI42" s="32"/>
      <c r="JJ42" s="32"/>
      <c r="JK42" s="32"/>
      <c r="JL42" s="32"/>
      <c r="JM42" s="32"/>
      <c r="JN42" s="32"/>
      <c r="JO42" s="32"/>
      <c r="JP42" s="32"/>
      <c r="JQ42" s="32"/>
      <c r="JR42" s="32"/>
      <c r="JS42" s="32"/>
      <c r="JT42" s="32"/>
      <c r="JU42" s="32"/>
      <c r="JV42" s="32"/>
      <c r="JW42" s="32"/>
      <c r="JX42" s="32"/>
      <c r="JY42" s="32"/>
      <c r="JZ42" s="32"/>
      <c r="KA42" s="32"/>
      <c r="KB42" s="32"/>
      <c r="KC42" s="32"/>
      <c r="KD42" s="32"/>
      <c r="KE42" s="32"/>
      <c r="KF42" s="32"/>
      <c r="KG42" s="32"/>
      <c r="KH42" s="32"/>
      <c r="KI42" s="32"/>
      <c r="KJ42" s="32"/>
      <c r="KK42" s="32"/>
      <c r="KL42" s="32"/>
      <c r="KM42" s="32"/>
      <c r="KN42" s="32"/>
      <c r="KO42" s="32"/>
      <c r="KP42" s="32"/>
      <c r="KQ42" s="32"/>
      <c r="KR42" s="32"/>
      <c r="KS42" s="32"/>
      <c r="KT42" s="32"/>
      <c r="KU42" s="32"/>
      <c r="KV42" s="32"/>
      <c r="KW42" s="32"/>
      <c r="KX42" s="32"/>
      <c r="KY42" s="32"/>
      <c r="KZ42" s="32"/>
      <c r="LA42" s="32"/>
      <c r="LB42" s="32"/>
      <c r="LC42" s="32"/>
      <c r="LD42" s="32"/>
      <c r="LE42" s="32"/>
      <c r="LF42" s="32"/>
      <c r="LG42" s="32"/>
      <c r="LH42" s="32"/>
      <c r="LI42" s="32"/>
      <c r="LJ42" s="32"/>
      <c r="LK42" s="32"/>
      <c r="LL42" s="32"/>
      <c r="LM42" s="32"/>
      <c r="LN42" s="32"/>
      <c r="LO42" s="32"/>
      <c r="LP42" s="32"/>
      <c r="LQ42" s="32"/>
    </row>
    <row r="43" spans="2:329" ht="16.5" hidden="1" customHeight="1" x14ac:dyDescent="0.2">
      <c r="B43" s="207" t="s">
        <v>246</v>
      </c>
      <c r="C43" s="209"/>
      <c r="D43" s="209"/>
      <c r="E43" s="209"/>
      <c r="F43" s="210"/>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32"/>
      <c r="HC43" s="32"/>
      <c r="HD43" s="32"/>
      <c r="HE43" s="32"/>
      <c r="HF43" s="32"/>
      <c r="HG43" s="32"/>
      <c r="HH43" s="32"/>
      <c r="HI43" s="32"/>
      <c r="HJ43" s="32"/>
      <c r="HK43" s="32"/>
      <c r="HL43" s="32"/>
      <c r="HM43" s="32"/>
      <c r="HN43" s="32"/>
      <c r="HO43" s="32"/>
      <c r="HP43" s="32"/>
      <c r="HQ43" s="32"/>
      <c r="HR43" s="32"/>
      <c r="HS43" s="32"/>
      <c r="HT43" s="32"/>
      <c r="HU43" s="32"/>
      <c r="HV43" s="32"/>
      <c r="HW43" s="32"/>
      <c r="HX43" s="32"/>
      <c r="HY43" s="32"/>
      <c r="HZ43" s="32"/>
      <c r="IA43" s="32"/>
      <c r="IB43" s="32"/>
      <c r="IC43" s="32"/>
      <c r="ID43" s="32"/>
      <c r="IE43" s="32"/>
      <c r="IF43" s="32"/>
      <c r="IG43" s="32"/>
      <c r="IH43" s="32"/>
      <c r="II43" s="32"/>
      <c r="IJ43" s="32"/>
      <c r="IK43" s="32"/>
      <c r="IL43" s="32"/>
      <c r="IM43" s="32"/>
      <c r="IN43" s="32"/>
      <c r="IO43" s="32"/>
      <c r="IP43" s="32"/>
      <c r="IQ43" s="32"/>
      <c r="IR43" s="32"/>
      <c r="IS43" s="32"/>
      <c r="IT43" s="32"/>
      <c r="IU43" s="32"/>
      <c r="IV43" s="32"/>
      <c r="IW43" s="32"/>
      <c r="IX43" s="32"/>
      <c r="IY43" s="32"/>
      <c r="IZ43" s="32"/>
      <c r="JA43" s="32"/>
      <c r="JB43" s="32"/>
      <c r="JC43" s="32"/>
      <c r="JD43" s="32"/>
      <c r="JE43" s="32"/>
      <c r="JF43" s="32"/>
      <c r="JG43" s="32"/>
      <c r="JH43" s="32"/>
      <c r="JI43" s="32"/>
      <c r="JJ43" s="32"/>
      <c r="JK43" s="32"/>
      <c r="JL43" s="32"/>
      <c r="JM43" s="32"/>
      <c r="JN43" s="32"/>
      <c r="JO43" s="32"/>
      <c r="JP43" s="32"/>
      <c r="JQ43" s="32"/>
      <c r="JR43" s="32"/>
      <c r="JS43" s="32"/>
      <c r="JT43" s="32"/>
      <c r="JU43" s="32"/>
      <c r="JV43" s="32"/>
      <c r="JW43" s="32"/>
      <c r="JX43" s="32"/>
      <c r="JY43" s="32"/>
      <c r="JZ43" s="32"/>
      <c r="KA43" s="32"/>
      <c r="KB43" s="32"/>
      <c r="KC43" s="32"/>
      <c r="KD43" s="32"/>
      <c r="KE43" s="32"/>
      <c r="KF43" s="32"/>
      <c r="KG43" s="32"/>
      <c r="KH43" s="32"/>
      <c r="KI43" s="32"/>
      <c r="KJ43" s="32"/>
      <c r="KK43" s="32"/>
      <c r="KL43" s="32"/>
      <c r="KM43" s="32"/>
      <c r="KN43" s="32"/>
      <c r="KO43" s="32"/>
      <c r="KP43" s="32"/>
      <c r="KQ43" s="32"/>
      <c r="KR43" s="32"/>
      <c r="KS43" s="32"/>
      <c r="KT43" s="32"/>
      <c r="KU43" s="32"/>
      <c r="KV43" s="32"/>
      <c r="KW43" s="32"/>
      <c r="KX43" s="32"/>
      <c r="KY43" s="32"/>
      <c r="KZ43" s="32"/>
      <c r="LA43" s="32"/>
      <c r="LB43" s="32"/>
      <c r="LC43" s="32"/>
      <c r="LD43" s="32"/>
      <c r="LE43" s="32"/>
      <c r="LF43" s="32"/>
      <c r="LG43" s="32"/>
      <c r="LH43" s="32"/>
      <c r="LI43" s="32"/>
      <c r="LJ43" s="32"/>
      <c r="LK43" s="32"/>
      <c r="LL43" s="32"/>
      <c r="LM43" s="32"/>
      <c r="LN43" s="32"/>
      <c r="LO43" s="32"/>
      <c r="LP43" s="32"/>
      <c r="LQ43" s="32"/>
    </row>
    <row r="44" spans="2:329" ht="16.5" hidden="1" customHeight="1" x14ac:dyDescent="0.2">
      <c r="B44" s="144" t="s">
        <v>245</v>
      </c>
      <c r="C44" s="167"/>
      <c r="D44" s="167"/>
      <c r="E44" s="167"/>
      <c r="F44" s="168"/>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c r="GI44" s="32"/>
      <c r="GJ44" s="32"/>
      <c r="GK44" s="32"/>
      <c r="GL44" s="32"/>
      <c r="GM44" s="32"/>
      <c r="GN44" s="32"/>
      <c r="GO44" s="32"/>
      <c r="GP44" s="32"/>
      <c r="GQ44" s="32"/>
      <c r="GR44" s="32"/>
      <c r="GS44" s="32"/>
      <c r="GT44" s="32"/>
      <c r="GU44" s="32"/>
      <c r="GV44" s="32"/>
      <c r="GW44" s="32"/>
      <c r="GX44" s="32"/>
      <c r="GY44" s="32"/>
      <c r="GZ44" s="32"/>
      <c r="HA44" s="32"/>
      <c r="HB44" s="32"/>
      <c r="HC44" s="32"/>
      <c r="HD44" s="32"/>
      <c r="HE44" s="32"/>
      <c r="HF44" s="32"/>
      <c r="HG44" s="32"/>
      <c r="HH44" s="32"/>
      <c r="HI44" s="32"/>
      <c r="HJ44" s="32"/>
      <c r="HK44" s="32"/>
      <c r="HL44" s="32"/>
      <c r="HM44" s="32"/>
      <c r="HN44" s="32"/>
      <c r="HO44" s="32"/>
      <c r="HP44" s="32"/>
      <c r="HQ44" s="32"/>
      <c r="HR44" s="32"/>
      <c r="HS44" s="32"/>
      <c r="HT44" s="32"/>
      <c r="HU44" s="32"/>
      <c r="HV44" s="32"/>
      <c r="HW44" s="32"/>
      <c r="HX44" s="32"/>
      <c r="HY44" s="32"/>
      <c r="HZ44" s="32"/>
      <c r="IA44" s="32"/>
      <c r="IB44" s="32"/>
      <c r="IC44" s="32"/>
      <c r="ID44" s="32"/>
      <c r="IE44" s="32"/>
      <c r="IF44" s="32"/>
      <c r="IG44" s="32"/>
      <c r="IH44" s="32"/>
      <c r="II44" s="32"/>
      <c r="IJ44" s="32"/>
      <c r="IK44" s="32"/>
      <c r="IL44" s="32"/>
      <c r="IM44" s="32"/>
      <c r="IN44" s="32"/>
      <c r="IO44" s="32"/>
      <c r="IP44" s="32"/>
      <c r="IQ44" s="32"/>
      <c r="IR44" s="32"/>
      <c r="IS44" s="32"/>
      <c r="IT44" s="32"/>
      <c r="IU44" s="32"/>
      <c r="IV44" s="32"/>
      <c r="IW44" s="32"/>
      <c r="IX44" s="32"/>
      <c r="IY44" s="32"/>
      <c r="IZ44" s="32"/>
      <c r="JA44" s="32"/>
      <c r="JB44" s="32"/>
      <c r="JC44" s="32"/>
      <c r="JD44" s="32"/>
      <c r="JE44" s="32"/>
      <c r="JF44" s="32"/>
      <c r="JG44" s="32"/>
      <c r="JH44" s="32"/>
      <c r="JI44" s="32"/>
      <c r="JJ44" s="32"/>
      <c r="JK44" s="32"/>
      <c r="JL44" s="32"/>
      <c r="JM44" s="32"/>
      <c r="JN44" s="32"/>
      <c r="JO44" s="32"/>
      <c r="JP44" s="32"/>
      <c r="JQ44" s="32"/>
      <c r="JR44" s="32"/>
      <c r="JS44" s="32"/>
      <c r="JT44" s="32"/>
      <c r="JU44" s="32"/>
      <c r="JV44" s="32"/>
      <c r="JW44" s="32"/>
      <c r="JX44" s="32"/>
      <c r="JY44" s="32"/>
      <c r="JZ44" s="32"/>
      <c r="KA44" s="32"/>
      <c r="KB44" s="32"/>
      <c r="KC44" s="32"/>
      <c r="KD44" s="32"/>
      <c r="KE44" s="32"/>
      <c r="KF44" s="32"/>
      <c r="KG44" s="32"/>
      <c r="KH44" s="32"/>
      <c r="KI44" s="32"/>
      <c r="KJ44" s="32"/>
      <c r="KK44" s="32"/>
      <c r="KL44" s="32"/>
      <c r="KM44" s="32"/>
      <c r="KN44" s="32"/>
      <c r="KO44" s="32"/>
      <c r="KP44" s="32"/>
      <c r="KQ44" s="32"/>
      <c r="KR44" s="32"/>
      <c r="KS44" s="32"/>
      <c r="KT44" s="32"/>
      <c r="KU44" s="32"/>
      <c r="KV44" s="32"/>
      <c r="KW44" s="32"/>
      <c r="KX44" s="32"/>
      <c r="KY44" s="32"/>
      <c r="KZ44" s="32"/>
      <c r="LA44" s="32"/>
      <c r="LB44" s="32"/>
      <c r="LC44" s="32"/>
      <c r="LD44" s="32"/>
      <c r="LE44" s="32"/>
      <c r="LF44" s="32"/>
      <c r="LG44" s="32"/>
      <c r="LH44" s="32"/>
      <c r="LI44" s="32"/>
      <c r="LJ44" s="32"/>
      <c r="LK44" s="32"/>
      <c r="LL44" s="32"/>
      <c r="LM44" s="32"/>
      <c r="LN44" s="32"/>
      <c r="LO44" s="32"/>
      <c r="LP44" s="32"/>
      <c r="LQ44" s="32"/>
    </row>
    <row r="45" spans="2:329" ht="16.5" hidden="1" customHeight="1" x14ac:dyDescent="0.2">
      <c r="B45" s="172" t="s">
        <v>239</v>
      </c>
      <c r="C45" s="222"/>
      <c r="D45" s="222">
        <f>D19+D23</f>
        <v>390952</v>
      </c>
      <c r="E45" s="222"/>
      <c r="F45" s="223">
        <f>F19+F23</f>
        <v>-42673</v>
      </c>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c r="GI45" s="32"/>
      <c r="GJ45" s="32"/>
      <c r="GK45" s="32"/>
      <c r="GL45" s="32"/>
      <c r="GM45" s="32"/>
      <c r="GN45" s="32"/>
      <c r="GO45" s="32"/>
      <c r="GP45" s="32"/>
      <c r="GQ45" s="32"/>
      <c r="GR45" s="32"/>
      <c r="GS45" s="32"/>
      <c r="GT45" s="32"/>
      <c r="GU45" s="32"/>
      <c r="GV45" s="32"/>
      <c r="GW45" s="32"/>
      <c r="GX45" s="32"/>
      <c r="GY45" s="32"/>
      <c r="GZ45" s="32"/>
      <c r="HA45" s="32"/>
      <c r="HB45" s="32"/>
      <c r="HC45" s="32"/>
      <c r="HD45" s="32"/>
      <c r="HE45" s="32"/>
      <c r="HF45" s="32"/>
      <c r="HG45" s="32"/>
      <c r="HH45" s="32"/>
      <c r="HI45" s="32"/>
      <c r="HJ45" s="32"/>
      <c r="HK45" s="32"/>
      <c r="HL45" s="32"/>
      <c r="HM45" s="32"/>
      <c r="HN45" s="32"/>
      <c r="HO45" s="32"/>
      <c r="HP45" s="32"/>
      <c r="HQ45" s="32"/>
      <c r="HR45" s="32"/>
      <c r="HS45" s="32"/>
      <c r="HT45" s="32"/>
      <c r="HU45" s="32"/>
      <c r="HV45" s="32"/>
      <c r="HW45" s="32"/>
      <c r="HX45" s="32"/>
      <c r="HY45" s="32"/>
      <c r="HZ45" s="32"/>
      <c r="IA45" s="32"/>
      <c r="IB45" s="32"/>
      <c r="IC45" s="32"/>
      <c r="ID45" s="32"/>
      <c r="IE45" s="32"/>
      <c r="IF45" s="32"/>
      <c r="IG45" s="32"/>
      <c r="IH45" s="32"/>
      <c r="II45" s="32"/>
      <c r="IJ45" s="32"/>
      <c r="IK45" s="32"/>
      <c r="IL45" s="32"/>
      <c r="IM45" s="32"/>
      <c r="IN45" s="32"/>
      <c r="IO45" s="32"/>
      <c r="IP45" s="32"/>
      <c r="IQ45" s="32"/>
      <c r="IR45" s="32"/>
      <c r="IS45" s="32"/>
      <c r="IT45" s="32"/>
      <c r="IU45" s="32"/>
      <c r="IV45" s="32"/>
      <c r="IW45" s="32"/>
      <c r="IX45" s="32"/>
      <c r="IY45" s="32"/>
      <c r="IZ45" s="32"/>
      <c r="JA45" s="32"/>
      <c r="JB45" s="32"/>
      <c r="JC45" s="32"/>
      <c r="JD45" s="32"/>
      <c r="JE45" s="32"/>
      <c r="JF45" s="32"/>
      <c r="JG45" s="32"/>
      <c r="JH45" s="32"/>
      <c r="JI45" s="32"/>
      <c r="JJ45" s="32"/>
      <c r="JK45" s="32"/>
      <c r="JL45" s="32"/>
      <c r="JM45" s="32"/>
      <c r="JN45" s="32"/>
      <c r="JO45" s="32"/>
      <c r="JP45" s="32"/>
      <c r="JQ45" s="32"/>
      <c r="JR45" s="32"/>
      <c r="JS45" s="32"/>
      <c r="JT45" s="32"/>
      <c r="JU45" s="32"/>
      <c r="JV45" s="32"/>
      <c r="JW45" s="32"/>
      <c r="JX45" s="32"/>
      <c r="JY45" s="32"/>
      <c r="JZ45" s="32"/>
      <c r="KA45" s="32"/>
      <c r="KB45" s="32"/>
      <c r="KC45" s="32"/>
      <c r="KD45" s="32"/>
      <c r="KE45" s="32"/>
      <c r="KF45" s="32"/>
      <c r="KG45" s="32"/>
      <c r="KH45" s="32"/>
      <c r="KI45" s="32"/>
      <c r="KJ45" s="32"/>
      <c r="KK45" s="32"/>
      <c r="KL45" s="32"/>
      <c r="KM45" s="32"/>
      <c r="KN45" s="32"/>
      <c r="KO45" s="32"/>
      <c r="KP45" s="32"/>
      <c r="KQ45" s="32"/>
      <c r="KR45" s="32"/>
      <c r="KS45" s="32"/>
      <c r="KT45" s="32"/>
      <c r="KU45" s="32"/>
      <c r="KV45" s="32"/>
      <c r="KW45" s="32"/>
      <c r="KX45" s="32"/>
      <c r="KY45" s="32"/>
      <c r="KZ45" s="32"/>
      <c r="LA45" s="32"/>
      <c r="LB45" s="32"/>
      <c r="LC45" s="32"/>
      <c r="LD45" s="32"/>
      <c r="LE45" s="32"/>
      <c r="LF45" s="32"/>
      <c r="LG45" s="32"/>
      <c r="LH45" s="32"/>
      <c r="LI45" s="32"/>
      <c r="LJ45" s="32"/>
      <c r="LK45" s="32"/>
      <c r="LL45" s="32"/>
      <c r="LM45" s="32"/>
      <c r="LN45" s="32"/>
      <c r="LO45" s="32"/>
      <c r="LP45" s="32"/>
      <c r="LQ45" s="32"/>
    </row>
    <row r="46" spans="2:329" ht="16.5" hidden="1" customHeight="1" x14ac:dyDescent="0.2">
      <c r="B46" s="150"/>
      <c r="C46" s="156"/>
      <c r="D46" s="156"/>
      <c r="E46" s="157"/>
      <c r="F46" s="157"/>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c r="GO46" s="32"/>
      <c r="GP46" s="32"/>
      <c r="GQ46" s="32"/>
      <c r="GR46" s="32"/>
      <c r="GS46" s="32"/>
      <c r="GT46" s="32"/>
      <c r="GU46" s="32"/>
      <c r="GV46" s="32"/>
      <c r="GW46" s="32"/>
      <c r="GX46" s="32"/>
      <c r="GY46" s="32"/>
      <c r="GZ46" s="32"/>
      <c r="HA46" s="32"/>
      <c r="HB46" s="32"/>
      <c r="HC46" s="32"/>
      <c r="HD46" s="32"/>
      <c r="HE46" s="32"/>
      <c r="HF46" s="32"/>
      <c r="HG46" s="32"/>
      <c r="HH46" s="32"/>
      <c r="HI46" s="32"/>
      <c r="HJ46" s="32"/>
      <c r="HK46" s="32"/>
      <c r="HL46" s="32"/>
      <c r="HM46" s="32"/>
      <c r="HN46" s="32"/>
      <c r="HO46" s="32"/>
      <c r="HP46" s="32"/>
      <c r="HQ46" s="32"/>
      <c r="HR46" s="32"/>
      <c r="HS46" s="32"/>
      <c r="HT46" s="32"/>
      <c r="HU46" s="32"/>
      <c r="HV46" s="32"/>
      <c r="HW46" s="32"/>
      <c r="HX46" s="32"/>
      <c r="HY46" s="32"/>
      <c r="HZ46" s="32"/>
      <c r="IA46" s="32"/>
      <c r="IB46" s="32"/>
      <c r="IC46" s="32"/>
      <c r="ID46" s="32"/>
      <c r="IE46" s="32"/>
      <c r="IF46" s="32"/>
      <c r="IG46" s="32"/>
      <c r="IH46" s="32"/>
      <c r="II46" s="32"/>
      <c r="IJ46" s="32"/>
      <c r="IK46" s="32"/>
      <c r="IL46" s="32"/>
      <c r="IM46" s="32"/>
      <c r="IN46" s="32"/>
      <c r="IO46" s="32"/>
      <c r="IP46" s="32"/>
      <c r="IQ46" s="32"/>
      <c r="IR46" s="32"/>
      <c r="IS46" s="32"/>
      <c r="IT46" s="32"/>
      <c r="IU46" s="32"/>
      <c r="IV46" s="32"/>
      <c r="IW46" s="32"/>
      <c r="IX46" s="32"/>
      <c r="IY46" s="32"/>
      <c r="IZ46" s="32"/>
      <c r="JA46" s="32"/>
      <c r="JB46" s="32"/>
      <c r="JC46" s="32"/>
      <c r="JD46" s="32"/>
      <c r="JE46" s="32"/>
      <c r="JF46" s="32"/>
      <c r="JG46" s="32"/>
      <c r="JH46" s="32"/>
      <c r="JI46" s="32"/>
      <c r="JJ46" s="32"/>
      <c r="JK46" s="32"/>
      <c r="JL46" s="32"/>
      <c r="JM46" s="32"/>
      <c r="JN46" s="32"/>
      <c r="JO46" s="32"/>
      <c r="JP46" s="32"/>
      <c r="JQ46" s="32"/>
      <c r="JR46" s="32"/>
      <c r="JS46" s="32"/>
      <c r="JT46" s="32"/>
      <c r="JU46" s="32"/>
      <c r="JV46" s="32"/>
      <c r="JW46" s="32"/>
      <c r="JX46" s="32"/>
      <c r="JY46" s="32"/>
      <c r="JZ46" s="32"/>
      <c r="KA46" s="32"/>
      <c r="KB46" s="32"/>
      <c r="KC46" s="32"/>
      <c r="KD46" s="32"/>
      <c r="KE46" s="32"/>
      <c r="KF46" s="32"/>
      <c r="KG46" s="32"/>
      <c r="KH46" s="32"/>
      <c r="KI46" s="32"/>
      <c r="KJ46" s="32"/>
      <c r="KK46" s="32"/>
      <c r="KL46" s="32"/>
      <c r="KM46" s="32"/>
      <c r="KN46" s="32"/>
      <c r="KO46" s="32"/>
      <c r="KP46" s="32"/>
      <c r="KQ46" s="32"/>
      <c r="KR46" s="32"/>
      <c r="KS46" s="32"/>
      <c r="KT46" s="32"/>
      <c r="KU46" s="32"/>
      <c r="KV46" s="32"/>
      <c r="KW46" s="32"/>
      <c r="KX46" s="32"/>
      <c r="KY46" s="32"/>
      <c r="KZ46" s="32"/>
      <c r="LA46" s="32"/>
      <c r="LB46" s="32"/>
      <c r="LC46" s="32"/>
      <c r="LD46" s="32"/>
      <c r="LE46" s="32"/>
      <c r="LF46" s="32"/>
      <c r="LG46" s="32"/>
      <c r="LH46" s="32"/>
      <c r="LI46" s="32"/>
      <c r="LJ46" s="32"/>
      <c r="LK46" s="32"/>
      <c r="LL46" s="32"/>
      <c r="LM46" s="32"/>
      <c r="LN46" s="32"/>
      <c r="LO46" s="32"/>
      <c r="LP46" s="32"/>
      <c r="LQ46" s="32"/>
    </row>
    <row r="47" spans="2:329" ht="16.5" hidden="1" customHeight="1" x14ac:dyDescent="0.2">
      <c r="B47" s="173" t="s">
        <v>47</v>
      </c>
      <c r="C47" s="224"/>
      <c r="D47" s="224">
        <f>IF((C14-C16)-(D36+C18+D37+D28)+D11+D21+D23+D24+C15&gt;0,(((C14-C16)-(D36+C18+D37+D28))+D11+D21+D23+C15+D24)-(D55/2),0)</f>
        <v>1927758</v>
      </c>
      <c r="E47" s="225"/>
      <c r="F47" s="225">
        <f>IF((E14-E16)-(F36+E18+F37+F28)+F11+F21+F23+F24+E15&gt;0,(((E14-E16)-(F36+E18+F37+F28))+F11+F21+F23+E15+F24)-(F55/2),0)</f>
        <v>1510286</v>
      </c>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c r="IW47" s="32"/>
      <c r="IX47" s="32"/>
      <c r="IY47" s="32"/>
      <c r="IZ47" s="32"/>
      <c r="JA47" s="32"/>
      <c r="JB47" s="32"/>
      <c r="JC47" s="32"/>
      <c r="JD47" s="32"/>
      <c r="JE47" s="32"/>
      <c r="JF47" s="32"/>
      <c r="JG47" s="32"/>
      <c r="JH47" s="32"/>
      <c r="JI47" s="32"/>
      <c r="JJ47" s="32"/>
      <c r="JK47" s="32"/>
      <c r="JL47" s="32"/>
      <c r="JM47" s="32"/>
      <c r="JN47" s="32"/>
      <c r="JO47" s="32"/>
      <c r="JP47" s="32"/>
      <c r="JQ47" s="32"/>
      <c r="JR47" s="32"/>
      <c r="JS47" s="32"/>
      <c r="JT47" s="32"/>
      <c r="JU47" s="32"/>
      <c r="JV47" s="32"/>
      <c r="JW47" s="32"/>
      <c r="JX47" s="32"/>
      <c r="JY47" s="32"/>
      <c r="JZ47" s="32"/>
      <c r="KA47" s="32"/>
      <c r="KB47" s="32"/>
      <c r="KC47" s="32"/>
      <c r="KD47" s="32"/>
      <c r="KE47" s="32"/>
      <c r="KF47" s="32"/>
      <c r="KG47" s="32"/>
      <c r="KH47" s="32"/>
      <c r="KI47" s="32"/>
      <c r="KJ47" s="32"/>
      <c r="KK47" s="32"/>
      <c r="KL47" s="32"/>
      <c r="KM47" s="32"/>
      <c r="KN47" s="32"/>
      <c r="KO47" s="32"/>
      <c r="KP47" s="32"/>
      <c r="KQ47" s="32"/>
      <c r="KR47" s="32"/>
      <c r="KS47" s="32"/>
      <c r="KT47" s="32"/>
      <c r="KU47" s="32"/>
      <c r="KV47" s="32"/>
      <c r="KW47" s="32"/>
      <c r="KX47" s="32"/>
      <c r="KY47" s="32"/>
      <c r="KZ47" s="32"/>
      <c r="LA47" s="32"/>
      <c r="LB47" s="32"/>
      <c r="LC47" s="32"/>
      <c r="LD47" s="32"/>
      <c r="LE47" s="32"/>
      <c r="LF47" s="32"/>
      <c r="LG47" s="32"/>
      <c r="LH47" s="32"/>
      <c r="LI47" s="32"/>
      <c r="LJ47" s="32"/>
      <c r="LK47" s="32"/>
      <c r="LL47" s="32"/>
      <c r="LM47" s="32"/>
      <c r="LN47" s="32"/>
      <c r="LO47" s="32"/>
      <c r="LP47" s="32"/>
      <c r="LQ47" s="32"/>
    </row>
    <row r="48" spans="2:329" ht="16.5" customHeight="1" x14ac:dyDescent="0.2">
      <c r="B48" s="150"/>
      <c r="C48" s="156"/>
      <c r="D48" s="156"/>
      <c r="E48" s="234"/>
      <c r="F48" s="233"/>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c r="IQ48" s="32"/>
      <c r="IR48" s="32"/>
      <c r="IS48" s="32"/>
      <c r="IT48" s="32"/>
      <c r="IU48" s="32"/>
      <c r="IV48" s="32"/>
      <c r="IW48" s="32"/>
      <c r="IX48" s="32"/>
      <c r="IY48" s="32"/>
      <c r="IZ48" s="32"/>
      <c r="JA48" s="32"/>
      <c r="JB48" s="32"/>
      <c r="JC48" s="32"/>
      <c r="JD48" s="32"/>
      <c r="JE48" s="32"/>
      <c r="JF48" s="32"/>
      <c r="JG48" s="32"/>
      <c r="JH48" s="32"/>
      <c r="JI48" s="32"/>
      <c r="JJ48" s="32"/>
      <c r="JK48" s="32"/>
      <c r="JL48" s="32"/>
      <c r="JM48" s="32"/>
      <c r="JN48" s="32"/>
      <c r="JO48" s="32"/>
      <c r="JP48" s="32"/>
      <c r="JQ48" s="32"/>
      <c r="JR48" s="32"/>
      <c r="JS48" s="32"/>
      <c r="JT48" s="32"/>
      <c r="JU48" s="32"/>
      <c r="JV48" s="32"/>
      <c r="JW48" s="32"/>
      <c r="JX48" s="32"/>
      <c r="JY48" s="32"/>
      <c r="JZ48" s="32"/>
      <c r="KA48" s="32"/>
      <c r="KB48" s="32"/>
      <c r="KC48" s="32"/>
      <c r="KD48" s="32"/>
      <c r="KE48" s="32"/>
      <c r="KF48" s="32"/>
      <c r="KG48" s="32"/>
      <c r="KH48" s="32"/>
      <c r="KI48" s="32"/>
      <c r="KJ48" s="32"/>
      <c r="KK48" s="32"/>
      <c r="KL48" s="32"/>
      <c r="KM48" s="32"/>
      <c r="KN48" s="32"/>
      <c r="KO48" s="32"/>
      <c r="KP48" s="32"/>
      <c r="KQ48" s="32"/>
      <c r="KR48" s="32"/>
      <c r="KS48" s="32"/>
      <c r="KT48" s="32"/>
      <c r="KU48" s="32"/>
      <c r="KV48" s="32"/>
      <c r="KW48" s="32"/>
      <c r="KX48" s="32"/>
      <c r="KY48" s="32"/>
      <c r="KZ48" s="32"/>
      <c r="LA48" s="32"/>
      <c r="LB48" s="32"/>
      <c r="LC48" s="32"/>
      <c r="LD48" s="32"/>
      <c r="LE48" s="32"/>
      <c r="LF48" s="32"/>
      <c r="LG48" s="32"/>
      <c r="LH48" s="32"/>
      <c r="LI48" s="32"/>
      <c r="LJ48" s="32"/>
      <c r="LK48" s="32"/>
      <c r="LL48" s="32"/>
      <c r="LM48" s="32"/>
      <c r="LN48" s="32"/>
      <c r="LO48" s="32"/>
      <c r="LP48" s="32"/>
      <c r="LQ48" s="32"/>
    </row>
    <row r="49" spans="2:329" ht="16.5" customHeight="1" x14ac:dyDescent="0.2">
      <c r="B49" s="148" t="s">
        <v>208</v>
      </c>
      <c r="C49" s="226"/>
      <c r="D49" s="226">
        <f>ROUND('Tax Calc'!F14,0)</f>
        <v>632893</v>
      </c>
      <c r="E49" s="226"/>
      <c r="F49" s="226">
        <f>ROUND('Tax Calc'!M14,0)</f>
        <v>478428</v>
      </c>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c r="GO49" s="32"/>
      <c r="GP49" s="32"/>
      <c r="GQ49" s="32"/>
      <c r="GR49" s="32"/>
      <c r="GS49" s="32"/>
      <c r="GT49" s="32"/>
      <c r="GU49" s="32"/>
      <c r="GV49" s="32"/>
      <c r="GW49" s="32"/>
      <c r="GX49" s="32"/>
      <c r="GY49" s="32"/>
      <c r="GZ49" s="32"/>
      <c r="HA49" s="32"/>
      <c r="HB49" s="32"/>
      <c r="HC49" s="32"/>
      <c r="HD49" s="32"/>
      <c r="HE49" s="32"/>
      <c r="HF49" s="32"/>
      <c r="HG49" s="32"/>
      <c r="HH49" s="32"/>
      <c r="HI49" s="32"/>
      <c r="HJ49" s="32"/>
      <c r="HK49" s="32"/>
      <c r="HL49" s="32"/>
      <c r="HM49" s="32"/>
      <c r="HN49" s="32"/>
      <c r="HO49" s="32"/>
      <c r="HP49" s="32"/>
      <c r="HQ49" s="32"/>
      <c r="HR49" s="32"/>
      <c r="HS49" s="32"/>
      <c r="HT49" s="32"/>
      <c r="HU49" s="32"/>
      <c r="HV49" s="32"/>
      <c r="HW49" s="32"/>
      <c r="HX49" s="32"/>
      <c r="HY49" s="32"/>
      <c r="HZ49" s="32"/>
      <c r="IA49" s="32"/>
      <c r="IB49" s="32"/>
      <c r="IC49" s="32"/>
      <c r="ID49" s="32"/>
      <c r="IE49" s="32"/>
      <c r="IF49" s="32"/>
      <c r="IG49" s="32"/>
      <c r="IH49" s="32"/>
      <c r="II49" s="32"/>
      <c r="IJ49" s="32"/>
      <c r="IK49" s="32"/>
      <c r="IL49" s="32"/>
      <c r="IM49" s="32"/>
      <c r="IN49" s="32"/>
      <c r="IO49" s="32"/>
      <c r="IP49" s="32"/>
      <c r="IQ49" s="32"/>
      <c r="IR49" s="32"/>
      <c r="IS49" s="32"/>
      <c r="IT49" s="32"/>
      <c r="IU49" s="32"/>
      <c r="IV49" s="32"/>
      <c r="IW49" s="32"/>
      <c r="IX49" s="32"/>
      <c r="IY49" s="32"/>
      <c r="IZ49" s="32"/>
      <c r="JA49" s="32"/>
      <c r="JB49" s="32"/>
      <c r="JC49" s="32"/>
      <c r="JD49" s="32"/>
      <c r="JE49" s="32"/>
      <c r="JF49" s="32"/>
      <c r="JG49" s="32"/>
      <c r="JH49" s="32"/>
      <c r="JI49" s="32"/>
      <c r="JJ49" s="32"/>
      <c r="JK49" s="32"/>
      <c r="JL49" s="32"/>
      <c r="JM49" s="32"/>
      <c r="JN49" s="32"/>
      <c r="JO49" s="32"/>
      <c r="JP49" s="32"/>
      <c r="JQ49" s="32"/>
      <c r="JR49" s="32"/>
      <c r="JS49" s="32"/>
      <c r="JT49" s="32"/>
      <c r="JU49" s="32"/>
      <c r="JV49" s="32"/>
      <c r="JW49" s="32"/>
      <c r="JX49" s="32"/>
      <c r="JY49" s="32"/>
      <c r="JZ49" s="32"/>
      <c r="KA49" s="32"/>
      <c r="KB49" s="32"/>
      <c r="KC49" s="32"/>
      <c r="KD49" s="32"/>
      <c r="KE49" s="32"/>
      <c r="KF49" s="32"/>
      <c r="KG49" s="32"/>
      <c r="KH49" s="32"/>
      <c r="KI49" s="32"/>
      <c r="KJ49" s="32"/>
      <c r="KK49" s="32"/>
      <c r="KL49" s="32"/>
      <c r="KM49" s="32"/>
      <c r="KN49" s="32"/>
      <c r="KO49" s="32"/>
      <c r="KP49" s="32"/>
      <c r="KQ49" s="32"/>
      <c r="KR49" s="32"/>
      <c r="KS49" s="32"/>
      <c r="KT49" s="32"/>
      <c r="KU49" s="32"/>
      <c r="KV49" s="32"/>
      <c r="KW49" s="32"/>
      <c r="KX49" s="32"/>
      <c r="KY49" s="32"/>
      <c r="KZ49" s="32"/>
      <c r="LA49" s="32"/>
      <c r="LB49" s="32"/>
      <c r="LC49" s="32"/>
      <c r="LD49" s="32"/>
      <c r="LE49" s="32"/>
      <c r="LF49" s="32"/>
      <c r="LG49" s="32"/>
      <c r="LH49" s="32"/>
      <c r="LI49" s="32"/>
      <c r="LJ49" s="32"/>
      <c r="LK49" s="32"/>
      <c r="LL49" s="32"/>
      <c r="LM49" s="32"/>
      <c r="LN49" s="32"/>
      <c r="LO49" s="32"/>
      <c r="LP49" s="32"/>
      <c r="LQ49" s="32"/>
    </row>
    <row r="50" spans="2:329" ht="16.5" hidden="1" customHeight="1" x14ac:dyDescent="0.2">
      <c r="B50" s="144"/>
      <c r="C50" s="156"/>
      <c r="D50" s="156"/>
      <c r="E50" s="157"/>
      <c r="F50" s="157"/>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c r="GV50" s="32"/>
      <c r="GW50" s="32"/>
      <c r="GX50" s="32"/>
      <c r="GY50" s="32"/>
      <c r="GZ50" s="32"/>
      <c r="HA50" s="32"/>
      <c r="HB50" s="32"/>
      <c r="HC50" s="32"/>
      <c r="HD50" s="32"/>
      <c r="HE50" s="32"/>
      <c r="HF50" s="32"/>
      <c r="HG50" s="32"/>
      <c r="HH50" s="32"/>
      <c r="HI50" s="32"/>
      <c r="HJ50" s="32"/>
      <c r="HK50" s="32"/>
      <c r="HL50" s="32"/>
      <c r="HM50" s="32"/>
      <c r="HN50" s="32"/>
      <c r="HO50" s="32"/>
      <c r="HP50" s="32"/>
      <c r="HQ50" s="32"/>
      <c r="HR50" s="32"/>
      <c r="HS50" s="32"/>
      <c r="HT50" s="32"/>
      <c r="HU50" s="32"/>
      <c r="HV50" s="32"/>
      <c r="HW50" s="32"/>
      <c r="HX50" s="32"/>
      <c r="HY50" s="32"/>
      <c r="HZ50" s="32"/>
      <c r="IA50" s="32"/>
      <c r="IB50" s="32"/>
      <c r="IC50" s="32"/>
      <c r="ID50" s="32"/>
      <c r="IE50" s="32"/>
      <c r="IF50" s="32"/>
      <c r="IG50" s="32"/>
      <c r="IH50" s="32"/>
      <c r="II50" s="32"/>
      <c r="IJ50" s="32"/>
      <c r="IK50" s="32"/>
      <c r="IL50" s="32"/>
      <c r="IM50" s="32"/>
      <c r="IN50" s="32"/>
      <c r="IO50" s="32"/>
      <c r="IP50" s="32"/>
      <c r="IQ50" s="32"/>
      <c r="IR50" s="32"/>
      <c r="IS50" s="32"/>
      <c r="IT50" s="32"/>
      <c r="IU50" s="32"/>
      <c r="IV50" s="32"/>
      <c r="IW50" s="32"/>
      <c r="IX50" s="32"/>
      <c r="IY50" s="32"/>
      <c r="IZ50" s="32"/>
      <c r="JA50" s="32"/>
      <c r="JB50" s="32"/>
      <c r="JC50" s="32"/>
      <c r="JD50" s="32"/>
      <c r="JE50" s="32"/>
      <c r="JF50" s="32"/>
      <c r="JG50" s="32"/>
      <c r="JH50" s="32"/>
      <c r="JI50" s="32"/>
      <c r="JJ50" s="32"/>
      <c r="JK50" s="32"/>
      <c r="JL50" s="32"/>
      <c r="JM50" s="32"/>
      <c r="JN50" s="32"/>
      <c r="JO50" s="32"/>
      <c r="JP50" s="32"/>
      <c r="JQ50" s="32"/>
      <c r="JR50" s="32"/>
      <c r="JS50" s="32"/>
      <c r="JT50" s="32"/>
      <c r="JU50" s="32"/>
      <c r="JV50" s="32"/>
      <c r="JW50" s="32"/>
      <c r="JX50" s="32"/>
      <c r="JY50" s="32"/>
      <c r="JZ50" s="32"/>
      <c r="KA50" s="32"/>
      <c r="KB50" s="32"/>
      <c r="KC50" s="32"/>
      <c r="KD50" s="32"/>
      <c r="KE50" s="32"/>
      <c r="KF50" s="32"/>
      <c r="KG50" s="32"/>
      <c r="KH50" s="32"/>
      <c r="KI50" s="32"/>
      <c r="KJ50" s="32"/>
      <c r="KK50" s="32"/>
      <c r="KL50" s="32"/>
      <c r="KM50" s="32"/>
      <c r="KN50" s="32"/>
      <c r="KO50" s="32"/>
      <c r="KP50" s="32"/>
      <c r="KQ50" s="32"/>
      <c r="KR50" s="32"/>
      <c r="KS50" s="32"/>
      <c r="KT50" s="32"/>
      <c r="KU50" s="32"/>
      <c r="KV50" s="32"/>
      <c r="KW50" s="32"/>
      <c r="KX50" s="32"/>
      <c r="KY50" s="32"/>
      <c r="KZ50" s="32"/>
      <c r="LA50" s="32"/>
      <c r="LB50" s="32"/>
      <c r="LC50" s="32"/>
      <c r="LD50" s="32"/>
      <c r="LE50" s="32"/>
      <c r="LF50" s="32"/>
      <c r="LG50" s="32"/>
      <c r="LH50" s="32"/>
      <c r="LI50" s="32"/>
      <c r="LJ50" s="32"/>
      <c r="LK50" s="32"/>
      <c r="LL50" s="32"/>
      <c r="LM50" s="32"/>
      <c r="LN50" s="32"/>
      <c r="LO50" s="32"/>
      <c r="LP50" s="32"/>
      <c r="LQ50" s="32"/>
    </row>
    <row r="51" spans="2:329" ht="16.5" customHeight="1" thickBot="1" x14ac:dyDescent="0.25">
      <c r="B51" s="148" t="s">
        <v>209</v>
      </c>
      <c r="C51" s="227"/>
      <c r="D51" s="227">
        <f>ROUND('Tax Calc'!F21,0)</f>
        <v>807630</v>
      </c>
      <c r="E51" s="227"/>
      <c r="F51" s="227">
        <f>ROUND('Tax Calc'!M21,0)</f>
        <v>0</v>
      </c>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32"/>
      <c r="GB51" s="32"/>
      <c r="GC51" s="32"/>
      <c r="GD51" s="32"/>
      <c r="GE51" s="32"/>
      <c r="GF51" s="32"/>
      <c r="GG51" s="32"/>
      <c r="GH51" s="32"/>
      <c r="GI51" s="32"/>
      <c r="GJ51" s="32"/>
      <c r="GK51" s="32"/>
      <c r="GL51" s="32"/>
      <c r="GM51" s="32"/>
      <c r="GN51" s="32"/>
      <c r="GO51" s="32"/>
      <c r="GP51" s="32"/>
      <c r="GQ51" s="32"/>
      <c r="GR51" s="32"/>
      <c r="GS51" s="32"/>
      <c r="GT51" s="32"/>
      <c r="GU51" s="32"/>
      <c r="GV51" s="32"/>
      <c r="GW51" s="32"/>
      <c r="GX51" s="32"/>
      <c r="GY51" s="32"/>
      <c r="GZ51" s="32"/>
      <c r="HA51" s="32"/>
      <c r="HB51" s="32"/>
      <c r="HC51" s="32"/>
      <c r="HD51" s="32"/>
      <c r="HE51" s="32"/>
      <c r="HF51" s="32"/>
      <c r="HG51" s="32"/>
      <c r="HH51" s="32"/>
      <c r="HI51" s="32"/>
      <c r="HJ51" s="32"/>
      <c r="HK51" s="32"/>
      <c r="HL51" s="32"/>
      <c r="HM51" s="32"/>
      <c r="HN51" s="32"/>
      <c r="HO51" s="32"/>
      <c r="HP51" s="32"/>
      <c r="HQ51" s="32"/>
      <c r="HR51" s="32"/>
      <c r="HS51" s="32"/>
      <c r="HT51" s="32"/>
      <c r="HU51" s="32"/>
      <c r="HV51" s="32"/>
      <c r="HW51" s="32"/>
      <c r="HX51" s="32"/>
      <c r="HY51" s="32"/>
      <c r="HZ51" s="32"/>
      <c r="IA51" s="32"/>
      <c r="IB51" s="32"/>
      <c r="IC51" s="32"/>
      <c r="ID51" s="32"/>
      <c r="IE51" s="32"/>
      <c r="IF51" s="32"/>
      <c r="IG51" s="32"/>
      <c r="IH51" s="32"/>
      <c r="II51" s="32"/>
      <c r="IJ51" s="32"/>
      <c r="IK51" s="32"/>
      <c r="IL51" s="32"/>
      <c r="IM51" s="32"/>
      <c r="IN51" s="32"/>
      <c r="IO51" s="32"/>
      <c r="IP51" s="32"/>
      <c r="IQ51" s="32"/>
      <c r="IR51" s="32"/>
      <c r="IS51" s="32"/>
      <c r="IT51" s="32"/>
      <c r="IU51" s="32"/>
      <c r="IV51" s="32"/>
      <c r="IW51" s="32"/>
      <c r="IX51" s="32"/>
      <c r="IY51" s="32"/>
      <c r="IZ51" s="32"/>
      <c r="JA51" s="32"/>
      <c r="JB51" s="32"/>
      <c r="JC51" s="32"/>
      <c r="JD51" s="32"/>
      <c r="JE51" s="32"/>
      <c r="JF51" s="32"/>
      <c r="JG51" s="32"/>
      <c r="JH51" s="32"/>
      <c r="JI51" s="32"/>
      <c r="JJ51" s="32"/>
      <c r="JK51" s="32"/>
      <c r="JL51" s="32"/>
      <c r="JM51" s="32"/>
      <c r="JN51" s="32"/>
      <c r="JO51" s="32"/>
      <c r="JP51" s="32"/>
      <c r="JQ51" s="32"/>
      <c r="JR51" s="32"/>
      <c r="JS51" s="32"/>
      <c r="JT51" s="32"/>
      <c r="JU51" s="32"/>
      <c r="JV51" s="32"/>
      <c r="JW51" s="32"/>
      <c r="JX51" s="32"/>
      <c r="JY51" s="32"/>
      <c r="JZ51" s="32"/>
      <c r="KA51" s="32"/>
      <c r="KB51" s="32"/>
      <c r="KC51" s="32"/>
      <c r="KD51" s="32"/>
      <c r="KE51" s="32"/>
      <c r="KF51" s="32"/>
      <c r="KG51" s="32"/>
      <c r="KH51" s="32"/>
      <c r="KI51" s="32"/>
      <c r="KJ51" s="32"/>
      <c r="KK51" s="32"/>
      <c r="KL51" s="32"/>
      <c r="KM51" s="32"/>
      <c r="KN51" s="32"/>
      <c r="KO51" s="32"/>
      <c r="KP51" s="32"/>
      <c r="KQ51" s="32"/>
      <c r="KR51" s="32"/>
      <c r="KS51" s="32"/>
      <c r="KT51" s="32"/>
      <c r="KU51" s="32"/>
      <c r="KV51" s="32"/>
      <c r="KW51" s="32"/>
      <c r="KX51" s="32"/>
      <c r="KY51" s="32"/>
      <c r="KZ51" s="32"/>
      <c r="LA51" s="32"/>
      <c r="LB51" s="32"/>
      <c r="LC51" s="32"/>
      <c r="LD51" s="32"/>
      <c r="LE51" s="32"/>
      <c r="LF51" s="32"/>
      <c r="LG51" s="32"/>
      <c r="LH51" s="32"/>
      <c r="LI51" s="32"/>
      <c r="LJ51" s="32"/>
      <c r="LK51" s="32"/>
      <c r="LL51" s="32"/>
      <c r="LM51" s="32"/>
      <c r="LN51" s="32"/>
      <c r="LO51" s="32"/>
      <c r="LP51" s="32"/>
      <c r="LQ51" s="32"/>
    </row>
    <row r="52" spans="2:329" ht="16.5" customHeight="1" thickTop="1" x14ac:dyDescent="0.2">
      <c r="B52" s="151" t="s">
        <v>17</v>
      </c>
      <c r="C52" s="169"/>
      <c r="D52" s="178">
        <f>D49+D51</f>
        <v>1440523</v>
      </c>
      <c r="E52" s="169"/>
      <c r="F52" s="177">
        <f>F49+F51</f>
        <v>478428</v>
      </c>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32"/>
      <c r="GB52" s="32"/>
      <c r="GC52" s="32"/>
      <c r="GD52" s="32"/>
      <c r="GE52" s="32"/>
      <c r="GF52" s="32"/>
      <c r="GG52" s="32"/>
      <c r="GH52" s="32"/>
      <c r="GI52" s="32"/>
      <c r="GJ52" s="32"/>
      <c r="GK52" s="32"/>
      <c r="GL52" s="32"/>
      <c r="GM52" s="32"/>
      <c r="GN52" s="32"/>
      <c r="GO52" s="32"/>
      <c r="GP52" s="32"/>
      <c r="GQ52" s="32"/>
      <c r="GR52" s="32"/>
      <c r="GS52" s="32"/>
      <c r="GT52" s="32"/>
      <c r="GU52" s="32"/>
      <c r="GV52" s="32"/>
      <c r="GW52" s="32"/>
      <c r="GX52" s="32"/>
      <c r="GY52" s="32"/>
      <c r="GZ52" s="32"/>
      <c r="HA52" s="32"/>
      <c r="HB52" s="32"/>
      <c r="HC52" s="32"/>
      <c r="HD52" s="32"/>
      <c r="HE52" s="32"/>
      <c r="HF52" s="32"/>
      <c r="HG52" s="32"/>
      <c r="HH52" s="32"/>
      <c r="HI52" s="32"/>
      <c r="HJ52" s="32"/>
      <c r="HK52" s="32"/>
      <c r="HL52" s="32"/>
      <c r="HM52" s="32"/>
      <c r="HN52" s="32"/>
      <c r="HO52" s="32"/>
      <c r="HP52" s="32"/>
      <c r="HQ52" s="32"/>
      <c r="HR52" s="32"/>
      <c r="HS52" s="32"/>
      <c r="HT52" s="32"/>
      <c r="HU52" s="32"/>
      <c r="HV52" s="32"/>
      <c r="HW52" s="32"/>
      <c r="HX52" s="32"/>
      <c r="HY52" s="32"/>
      <c r="HZ52" s="32"/>
      <c r="IA52" s="32"/>
      <c r="IB52" s="32"/>
      <c r="IC52" s="32"/>
      <c r="ID52" s="32"/>
      <c r="IE52" s="32"/>
      <c r="IF52" s="32"/>
      <c r="IG52" s="32"/>
      <c r="IH52" s="32"/>
      <c r="II52" s="32"/>
      <c r="IJ52" s="32"/>
      <c r="IK52" s="32"/>
      <c r="IL52" s="32"/>
      <c r="IM52" s="32"/>
      <c r="IN52" s="32"/>
      <c r="IO52" s="32"/>
      <c r="IP52" s="32"/>
      <c r="IQ52" s="32"/>
      <c r="IR52" s="32"/>
      <c r="IS52" s="32"/>
      <c r="IT52" s="32"/>
      <c r="IU52" s="32"/>
      <c r="IV52" s="32"/>
      <c r="IW52" s="32"/>
      <c r="IX52" s="32"/>
      <c r="IY52" s="32"/>
      <c r="IZ52" s="32"/>
      <c r="JA52" s="32"/>
      <c r="JB52" s="32"/>
      <c r="JC52" s="32"/>
      <c r="JD52" s="32"/>
      <c r="JE52" s="32"/>
      <c r="JF52" s="32"/>
      <c r="JG52" s="32"/>
      <c r="JH52" s="32"/>
      <c r="JI52" s="32"/>
      <c r="JJ52" s="32"/>
      <c r="JK52" s="32"/>
      <c r="JL52" s="32"/>
      <c r="JM52" s="32"/>
      <c r="JN52" s="32"/>
      <c r="JO52" s="32"/>
      <c r="JP52" s="32"/>
      <c r="JQ52" s="32"/>
      <c r="JR52" s="32"/>
      <c r="JS52" s="32"/>
      <c r="JT52" s="32"/>
      <c r="JU52" s="32"/>
      <c r="JV52" s="32"/>
      <c r="JW52" s="32"/>
      <c r="JX52" s="32"/>
      <c r="JY52" s="32"/>
      <c r="JZ52" s="32"/>
      <c r="KA52" s="32"/>
      <c r="KB52" s="32"/>
      <c r="KC52" s="32"/>
      <c r="KD52" s="32"/>
      <c r="KE52" s="32"/>
      <c r="KF52" s="32"/>
      <c r="KG52" s="32"/>
      <c r="KH52" s="32"/>
      <c r="KI52" s="32"/>
      <c r="KJ52" s="32"/>
      <c r="KK52" s="32"/>
      <c r="KL52" s="32"/>
      <c r="KM52" s="32"/>
      <c r="KN52" s="32"/>
      <c r="KO52" s="32"/>
      <c r="KP52" s="32"/>
      <c r="KQ52" s="32"/>
      <c r="KR52" s="32"/>
      <c r="KS52" s="32"/>
      <c r="KT52" s="32"/>
      <c r="KU52" s="32"/>
      <c r="KV52" s="32"/>
      <c r="KW52" s="32"/>
      <c r="KX52" s="32"/>
      <c r="KY52" s="32"/>
      <c r="KZ52" s="32"/>
      <c r="LA52" s="32"/>
      <c r="LB52" s="32"/>
      <c r="LC52" s="32"/>
      <c r="LD52" s="32"/>
      <c r="LE52" s="32"/>
      <c r="LF52" s="32"/>
      <c r="LG52" s="32"/>
      <c r="LH52" s="32"/>
      <c r="LI52" s="32"/>
      <c r="LJ52" s="32"/>
      <c r="LK52" s="32"/>
      <c r="LL52" s="32"/>
      <c r="LM52" s="32"/>
      <c r="LN52" s="32"/>
      <c r="LO52" s="32"/>
      <c r="LP52" s="32"/>
      <c r="LQ52" s="32"/>
    </row>
    <row r="53" spans="2:329" ht="16.5" customHeight="1" x14ac:dyDescent="0.2">
      <c r="B53" s="144" t="s">
        <v>61</v>
      </c>
      <c r="C53" s="215">
        <f>ROUND(SE!D20+SE!E20,0)</f>
        <v>21836</v>
      </c>
      <c r="D53" s="215"/>
      <c r="E53" s="215">
        <f>ROUND(SE!G20+SE!H20,0)</f>
        <v>0</v>
      </c>
      <c r="F53" s="216"/>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c r="GC53" s="32"/>
      <c r="GD53" s="32"/>
      <c r="GE53" s="32"/>
      <c r="GF53" s="32"/>
      <c r="GG53" s="32"/>
      <c r="GH53" s="32"/>
      <c r="GI53" s="32"/>
      <c r="GJ53" s="32"/>
      <c r="GK53" s="32"/>
      <c r="GL53" s="32"/>
      <c r="GM53" s="32"/>
      <c r="GN53" s="32"/>
      <c r="GO53" s="32"/>
      <c r="GP53" s="32"/>
      <c r="GQ53" s="32"/>
      <c r="GR53" s="32"/>
      <c r="GS53" s="32"/>
      <c r="GT53" s="32"/>
      <c r="GU53" s="32"/>
      <c r="GV53" s="32"/>
      <c r="GW53" s="32"/>
      <c r="GX53" s="32"/>
      <c r="GY53" s="32"/>
      <c r="GZ53" s="32"/>
      <c r="HA53" s="32"/>
      <c r="HB53" s="32"/>
      <c r="HC53" s="32"/>
      <c r="HD53" s="32"/>
      <c r="HE53" s="32"/>
      <c r="HF53" s="32"/>
      <c r="HG53" s="32"/>
      <c r="HH53" s="32"/>
      <c r="HI53" s="32"/>
      <c r="HJ53" s="32"/>
      <c r="HK53" s="32"/>
      <c r="HL53" s="32"/>
      <c r="HM53" s="32"/>
      <c r="HN53" s="32"/>
      <c r="HO53" s="32"/>
      <c r="HP53" s="32"/>
      <c r="HQ53" s="32"/>
      <c r="HR53" s="32"/>
      <c r="HS53" s="32"/>
      <c r="HT53" s="32"/>
      <c r="HU53" s="32"/>
      <c r="HV53" s="32"/>
      <c r="HW53" s="32"/>
      <c r="HX53" s="32"/>
      <c r="HY53" s="32"/>
      <c r="HZ53" s="32"/>
      <c r="IA53" s="32"/>
      <c r="IB53" s="32"/>
      <c r="IC53" s="32"/>
      <c r="ID53" s="32"/>
      <c r="IE53" s="32"/>
      <c r="IF53" s="32"/>
      <c r="IG53" s="32"/>
      <c r="IH53" s="32"/>
      <c r="II53" s="32"/>
      <c r="IJ53" s="32"/>
      <c r="IK53" s="32"/>
      <c r="IL53" s="32"/>
      <c r="IM53" s="32"/>
      <c r="IN53" s="32"/>
      <c r="IO53" s="32"/>
      <c r="IP53" s="32"/>
      <c r="IQ53" s="32"/>
      <c r="IR53" s="32"/>
      <c r="IS53" s="32"/>
      <c r="IT53" s="32"/>
      <c r="IU53" s="32"/>
      <c r="IV53" s="32"/>
      <c r="IW53" s="32"/>
      <c r="IX53" s="32"/>
      <c r="IY53" s="32"/>
      <c r="IZ53" s="32"/>
      <c r="JA53" s="32"/>
      <c r="JB53" s="32"/>
      <c r="JC53" s="32"/>
      <c r="JD53" s="32"/>
      <c r="JE53" s="32"/>
      <c r="JF53" s="32"/>
      <c r="JG53" s="32"/>
      <c r="JH53" s="32"/>
      <c r="JI53" s="32"/>
      <c r="JJ53" s="32"/>
      <c r="JK53" s="32"/>
      <c r="JL53" s="32"/>
      <c r="JM53" s="32"/>
      <c r="JN53" s="32"/>
      <c r="JO53" s="32"/>
      <c r="JP53" s="32"/>
      <c r="JQ53" s="32"/>
      <c r="JR53" s="32"/>
      <c r="JS53" s="32"/>
      <c r="JT53" s="32"/>
      <c r="JU53" s="32"/>
      <c r="JV53" s="32"/>
      <c r="JW53" s="32"/>
      <c r="JX53" s="32"/>
      <c r="JY53" s="32"/>
      <c r="JZ53" s="32"/>
      <c r="KA53" s="32"/>
      <c r="KB53" s="32"/>
      <c r="KC53" s="32"/>
      <c r="KD53" s="32"/>
      <c r="KE53" s="32"/>
      <c r="KF53" s="32"/>
      <c r="KG53" s="32"/>
      <c r="KH53" s="32"/>
      <c r="KI53" s="32"/>
      <c r="KJ53" s="32"/>
      <c r="KK53" s="32"/>
      <c r="KL53" s="32"/>
      <c r="KM53" s="32"/>
      <c r="KN53" s="32"/>
      <c r="KO53" s="32"/>
      <c r="KP53" s="32"/>
      <c r="KQ53" s="32"/>
      <c r="KR53" s="32"/>
      <c r="KS53" s="32"/>
      <c r="KT53" s="32"/>
      <c r="KU53" s="32"/>
      <c r="KV53" s="32"/>
      <c r="KW53" s="32"/>
      <c r="KX53" s="32"/>
      <c r="KY53" s="32"/>
      <c r="KZ53" s="32"/>
      <c r="LA53" s="32"/>
      <c r="LB53" s="32"/>
      <c r="LC53" s="32"/>
      <c r="LD53" s="32"/>
      <c r="LE53" s="32"/>
      <c r="LF53" s="32"/>
      <c r="LG53" s="32"/>
      <c r="LH53" s="32"/>
      <c r="LI53" s="32"/>
      <c r="LJ53" s="32"/>
      <c r="LK53" s="32"/>
      <c r="LL53" s="32"/>
      <c r="LM53" s="32"/>
      <c r="LN53" s="32"/>
      <c r="LO53" s="32"/>
      <c r="LP53" s="32"/>
      <c r="LQ53" s="32"/>
    </row>
    <row r="54" spans="2:329" ht="16.5" customHeight="1" x14ac:dyDescent="0.2">
      <c r="B54" s="144" t="s">
        <v>49</v>
      </c>
      <c r="C54" s="215">
        <f>ROUND(SE!D21+SE!E21,0)</f>
        <v>10470</v>
      </c>
      <c r="D54" s="215"/>
      <c r="E54" s="215">
        <f>ROUND(SE!G21+SE!H21,0)</f>
        <v>0</v>
      </c>
      <c r="F54" s="216"/>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c r="GI54" s="32"/>
      <c r="GJ54" s="32"/>
      <c r="GK54" s="32"/>
      <c r="GL54" s="32"/>
      <c r="GM54" s="32"/>
      <c r="GN54" s="32"/>
      <c r="GO54" s="32"/>
      <c r="GP54" s="32"/>
      <c r="GQ54" s="32"/>
      <c r="GR54" s="32"/>
      <c r="GS54" s="32"/>
      <c r="GT54" s="32"/>
      <c r="GU54" s="32"/>
      <c r="GV54" s="32"/>
      <c r="GW54" s="32"/>
      <c r="GX54" s="32"/>
      <c r="GY54" s="32"/>
      <c r="GZ54" s="32"/>
      <c r="HA54" s="32"/>
      <c r="HB54" s="32"/>
      <c r="HC54" s="32"/>
      <c r="HD54" s="32"/>
      <c r="HE54" s="32"/>
      <c r="HF54" s="32"/>
      <c r="HG54" s="32"/>
      <c r="HH54" s="32"/>
      <c r="HI54" s="32"/>
      <c r="HJ54" s="32"/>
      <c r="HK54" s="32"/>
      <c r="HL54" s="32"/>
      <c r="HM54" s="32"/>
      <c r="HN54" s="32"/>
      <c r="HO54" s="32"/>
      <c r="HP54" s="32"/>
      <c r="HQ54" s="32"/>
      <c r="HR54" s="32"/>
      <c r="HS54" s="32"/>
      <c r="HT54" s="32"/>
      <c r="HU54" s="32"/>
      <c r="HV54" s="32"/>
      <c r="HW54" s="32"/>
      <c r="HX54" s="32"/>
      <c r="HY54" s="32"/>
      <c r="HZ54" s="32"/>
      <c r="IA54" s="32"/>
      <c r="IB54" s="32"/>
      <c r="IC54" s="32"/>
      <c r="ID54" s="32"/>
      <c r="IE54" s="32"/>
      <c r="IF54" s="32"/>
      <c r="IG54" s="32"/>
      <c r="IH54" s="32"/>
      <c r="II54" s="32"/>
      <c r="IJ54" s="32"/>
      <c r="IK54" s="32"/>
      <c r="IL54" s="32"/>
      <c r="IM54" s="32"/>
      <c r="IN54" s="32"/>
      <c r="IO54" s="32"/>
      <c r="IP54" s="32"/>
      <c r="IQ54" s="32"/>
      <c r="IR54" s="32"/>
      <c r="IS54" s="32"/>
      <c r="IT54" s="32"/>
      <c r="IU54" s="32"/>
      <c r="IV54" s="32"/>
      <c r="IW54" s="32"/>
      <c r="IX54" s="32"/>
      <c r="IY54" s="32"/>
      <c r="IZ54" s="32"/>
      <c r="JA54" s="32"/>
      <c r="JB54" s="32"/>
      <c r="JC54" s="32"/>
      <c r="JD54" s="32"/>
      <c r="JE54" s="32"/>
      <c r="JF54" s="32"/>
      <c r="JG54" s="32"/>
      <c r="JH54" s="32"/>
      <c r="JI54" s="32"/>
      <c r="JJ54" s="32"/>
      <c r="JK54" s="32"/>
      <c r="JL54" s="32"/>
      <c r="JM54" s="32"/>
      <c r="JN54" s="32"/>
      <c r="JO54" s="32"/>
      <c r="JP54" s="32"/>
      <c r="JQ54" s="32"/>
      <c r="JR54" s="32"/>
      <c r="JS54" s="32"/>
      <c r="JT54" s="32"/>
      <c r="JU54" s="32"/>
      <c r="JV54" s="32"/>
      <c r="JW54" s="32"/>
      <c r="JX54" s="32"/>
      <c r="JY54" s="32"/>
      <c r="JZ54" s="32"/>
      <c r="KA54" s="32"/>
      <c r="KB54" s="32"/>
      <c r="KC54" s="32"/>
      <c r="KD54" s="32"/>
      <c r="KE54" s="32"/>
      <c r="KF54" s="32"/>
      <c r="KG54" s="32"/>
      <c r="KH54" s="32"/>
      <c r="KI54" s="32"/>
      <c r="KJ54" s="32"/>
      <c r="KK54" s="32"/>
      <c r="KL54" s="32"/>
      <c r="KM54" s="32"/>
      <c r="KN54" s="32"/>
      <c r="KO54" s="32"/>
      <c r="KP54" s="32"/>
      <c r="KQ54" s="32"/>
      <c r="KR54" s="32"/>
      <c r="KS54" s="32"/>
      <c r="KT54" s="32"/>
      <c r="KU54" s="32"/>
      <c r="KV54" s="32"/>
      <c r="KW54" s="32"/>
      <c r="KX54" s="32"/>
      <c r="KY54" s="32"/>
      <c r="KZ54" s="32"/>
      <c r="LA54" s="32"/>
      <c r="LB54" s="32"/>
      <c r="LC54" s="32"/>
      <c r="LD54" s="32"/>
      <c r="LE54" s="32"/>
      <c r="LF54" s="32"/>
      <c r="LG54" s="32"/>
      <c r="LH54" s="32"/>
      <c r="LI54" s="32"/>
      <c r="LJ54" s="32"/>
      <c r="LK54" s="32"/>
      <c r="LL54" s="32"/>
      <c r="LM54" s="32"/>
      <c r="LN54" s="32"/>
      <c r="LO54" s="32"/>
      <c r="LP54" s="32"/>
      <c r="LQ54" s="32"/>
    </row>
    <row r="55" spans="2:329" ht="16.5" customHeight="1" x14ac:dyDescent="0.2">
      <c r="B55" s="148" t="s">
        <v>48</v>
      </c>
      <c r="C55" s="213"/>
      <c r="D55" s="213">
        <f>SUM(C53:C54)</f>
        <v>32306</v>
      </c>
      <c r="E55" s="213"/>
      <c r="F55" s="214">
        <f>SUM(E53:E54)</f>
        <v>0</v>
      </c>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c r="GI55" s="32"/>
      <c r="GJ55" s="32"/>
      <c r="GK55" s="32"/>
      <c r="GL55" s="32"/>
      <c r="GM55" s="32"/>
      <c r="GN55" s="32"/>
      <c r="GO55" s="32"/>
      <c r="GP55" s="32"/>
      <c r="GQ55" s="32"/>
      <c r="GR55" s="32"/>
      <c r="GS55" s="32"/>
      <c r="GT55" s="32"/>
      <c r="GU55" s="32"/>
      <c r="GV55" s="32"/>
      <c r="GW55" s="32"/>
      <c r="GX55" s="32"/>
      <c r="GY55" s="32"/>
      <c r="GZ55" s="32"/>
      <c r="HA55" s="32"/>
      <c r="HB55" s="32"/>
      <c r="HC55" s="32"/>
      <c r="HD55" s="32"/>
      <c r="HE55" s="32"/>
      <c r="HF55" s="32"/>
      <c r="HG55" s="32"/>
      <c r="HH55" s="32"/>
      <c r="HI55" s="32"/>
      <c r="HJ55" s="32"/>
      <c r="HK55" s="32"/>
      <c r="HL55" s="32"/>
      <c r="HM55" s="32"/>
      <c r="HN55" s="32"/>
      <c r="HO55" s="32"/>
      <c r="HP55" s="32"/>
      <c r="HQ55" s="32"/>
      <c r="HR55" s="32"/>
      <c r="HS55" s="32"/>
      <c r="HT55" s="32"/>
      <c r="HU55" s="32"/>
      <c r="HV55" s="32"/>
      <c r="HW55" s="32"/>
      <c r="HX55" s="32"/>
      <c r="HY55" s="32"/>
      <c r="HZ55" s="32"/>
      <c r="IA55" s="32"/>
      <c r="IB55" s="32"/>
      <c r="IC55" s="32"/>
      <c r="ID55" s="32"/>
      <c r="IE55" s="32"/>
      <c r="IF55" s="32"/>
      <c r="IG55" s="32"/>
      <c r="IH55" s="32"/>
      <c r="II55" s="32"/>
      <c r="IJ55" s="32"/>
      <c r="IK55" s="32"/>
      <c r="IL55" s="32"/>
      <c r="IM55" s="32"/>
      <c r="IN55" s="32"/>
      <c r="IO55" s="32"/>
      <c r="IP55" s="32"/>
      <c r="IQ55" s="32"/>
      <c r="IR55" s="32"/>
      <c r="IS55" s="32"/>
      <c r="IT55" s="32"/>
      <c r="IU55" s="32"/>
      <c r="IV55" s="32"/>
      <c r="IW55" s="32"/>
      <c r="IX55" s="32"/>
      <c r="IY55" s="32"/>
      <c r="IZ55" s="32"/>
      <c r="JA55" s="32"/>
      <c r="JB55" s="32"/>
      <c r="JC55" s="32"/>
      <c r="JD55" s="32"/>
      <c r="JE55" s="32"/>
      <c r="JF55" s="32"/>
      <c r="JG55" s="32"/>
      <c r="JH55" s="32"/>
      <c r="JI55" s="32"/>
      <c r="JJ55" s="32"/>
      <c r="JK55" s="32"/>
      <c r="JL55" s="32"/>
      <c r="JM55" s="32"/>
      <c r="JN55" s="32"/>
      <c r="JO55" s="32"/>
      <c r="JP55" s="32"/>
      <c r="JQ55" s="32"/>
      <c r="JR55" s="32"/>
      <c r="JS55" s="32"/>
      <c r="JT55" s="32"/>
      <c r="JU55" s="32"/>
      <c r="JV55" s="32"/>
      <c r="JW55" s="32"/>
      <c r="JX55" s="32"/>
      <c r="JY55" s="32"/>
      <c r="JZ55" s="32"/>
      <c r="KA55" s="32"/>
      <c r="KB55" s="32"/>
      <c r="KC55" s="32"/>
      <c r="KD55" s="32"/>
      <c r="KE55" s="32"/>
      <c r="KF55" s="32"/>
      <c r="KG55" s="32"/>
      <c r="KH55" s="32"/>
      <c r="KI55" s="32"/>
      <c r="KJ55" s="32"/>
      <c r="KK55" s="32"/>
      <c r="KL55" s="32"/>
      <c r="KM55" s="32"/>
      <c r="KN55" s="32"/>
      <c r="KO55" s="32"/>
      <c r="KP55" s="32"/>
      <c r="KQ55" s="32"/>
      <c r="KR55" s="32"/>
      <c r="KS55" s="32"/>
      <c r="KT55" s="32"/>
      <c r="KU55" s="32"/>
      <c r="KV55" s="32"/>
      <c r="KW55" s="32"/>
      <c r="KX55" s="32"/>
      <c r="KY55" s="32"/>
      <c r="KZ55" s="32"/>
      <c r="LA55" s="32"/>
      <c r="LB55" s="32"/>
      <c r="LC55" s="32"/>
      <c r="LD55" s="32"/>
      <c r="LE55" s="32"/>
      <c r="LF55" s="32"/>
      <c r="LG55" s="32"/>
      <c r="LH55" s="32"/>
      <c r="LI55" s="32"/>
      <c r="LJ55" s="32"/>
      <c r="LK55" s="32"/>
      <c r="LL55" s="32"/>
      <c r="LM55" s="32"/>
      <c r="LN55" s="32"/>
      <c r="LO55" s="32"/>
      <c r="LP55" s="32"/>
      <c r="LQ55" s="32"/>
    </row>
    <row r="56" spans="2:329" ht="16.5" hidden="1" customHeight="1" x14ac:dyDescent="0.2">
      <c r="B56" s="148"/>
      <c r="C56" s="213"/>
      <c r="D56" s="213"/>
      <c r="E56" s="213"/>
      <c r="F56" s="214"/>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c r="GI56" s="32"/>
      <c r="GJ56" s="32"/>
      <c r="GK56" s="32"/>
      <c r="GL56" s="32"/>
      <c r="GM56" s="32"/>
      <c r="GN56" s="32"/>
      <c r="GO56" s="32"/>
      <c r="GP56" s="32"/>
      <c r="GQ56" s="32"/>
      <c r="GR56" s="32"/>
      <c r="GS56" s="32"/>
      <c r="GT56" s="32"/>
      <c r="GU56" s="32"/>
      <c r="GV56" s="32"/>
      <c r="GW56" s="32"/>
      <c r="GX56" s="32"/>
      <c r="GY56" s="32"/>
      <c r="GZ56" s="32"/>
      <c r="HA56" s="32"/>
      <c r="HB56" s="32"/>
      <c r="HC56" s="32"/>
      <c r="HD56" s="32"/>
      <c r="HE56" s="32"/>
      <c r="HF56" s="32"/>
      <c r="HG56" s="32"/>
      <c r="HH56" s="32"/>
      <c r="HI56" s="32"/>
      <c r="HJ56" s="32"/>
      <c r="HK56" s="32"/>
      <c r="HL56" s="32"/>
      <c r="HM56" s="32"/>
      <c r="HN56" s="32"/>
      <c r="HO56" s="32"/>
      <c r="HP56" s="32"/>
      <c r="HQ56" s="32"/>
      <c r="HR56" s="32"/>
      <c r="HS56" s="32"/>
      <c r="HT56" s="32"/>
      <c r="HU56" s="32"/>
      <c r="HV56" s="32"/>
      <c r="HW56" s="32"/>
      <c r="HX56" s="32"/>
      <c r="HY56" s="32"/>
      <c r="HZ56" s="32"/>
      <c r="IA56" s="32"/>
      <c r="IB56" s="32"/>
      <c r="IC56" s="32"/>
      <c r="ID56" s="32"/>
      <c r="IE56" s="32"/>
      <c r="IF56" s="32"/>
      <c r="IG56" s="32"/>
      <c r="IH56" s="32"/>
      <c r="II56" s="32"/>
      <c r="IJ56" s="32"/>
      <c r="IK56" s="32"/>
      <c r="IL56" s="32"/>
      <c r="IM56" s="32"/>
      <c r="IN56" s="32"/>
      <c r="IO56" s="32"/>
      <c r="IP56" s="32"/>
      <c r="IQ56" s="32"/>
      <c r="IR56" s="32"/>
      <c r="IS56" s="32"/>
      <c r="IT56" s="32"/>
      <c r="IU56" s="32"/>
      <c r="IV56" s="32"/>
      <c r="IW56" s="32"/>
      <c r="IX56" s="32"/>
      <c r="IY56" s="32"/>
      <c r="IZ56" s="32"/>
      <c r="JA56" s="32"/>
      <c r="JB56" s="32"/>
      <c r="JC56" s="32"/>
      <c r="JD56" s="32"/>
      <c r="JE56" s="32"/>
      <c r="JF56" s="32"/>
      <c r="JG56" s="32"/>
      <c r="JH56" s="32"/>
      <c r="JI56" s="32"/>
      <c r="JJ56" s="32"/>
      <c r="JK56" s="32"/>
      <c r="JL56" s="32"/>
      <c r="JM56" s="32"/>
      <c r="JN56" s="32"/>
      <c r="JO56" s="32"/>
      <c r="JP56" s="32"/>
      <c r="JQ56" s="32"/>
      <c r="JR56" s="32"/>
      <c r="JS56" s="32"/>
      <c r="JT56" s="32"/>
      <c r="JU56" s="32"/>
      <c r="JV56" s="32"/>
      <c r="JW56" s="32"/>
      <c r="JX56" s="32"/>
      <c r="JY56" s="32"/>
      <c r="JZ56" s="32"/>
      <c r="KA56" s="32"/>
      <c r="KB56" s="32"/>
      <c r="KC56" s="32"/>
      <c r="KD56" s="32"/>
      <c r="KE56" s="32"/>
      <c r="KF56" s="32"/>
      <c r="KG56" s="32"/>
      <c r="KH56" s="32"/>
      <c r="KI56" s="32"/>
      <c r="KJ56" s="32"/>
      <c r="KK56" s="32"/>
      <c r="KL56" s="32"/>
      <c r="KM56" s="32"/>
      <c r="KN56" s="32"/>
      <c r="KO56" s="32"/>
      <c r="KP56" s="32"/>
      <c r="KQ56" s="32"/>
      <c r="KR56" s="32"/>
      <c r="KS56" s="32"/>
      <c r="KT56" s="32"/>
      <c r="KU56" s="32"/>
      <c r="KV56" s="32"/>
      <c r="KW56" s="32"/>
      <c r="KX56" s="32"/>
      <c r="KY56" s="32"/>
      <c r="KZ56" s="32"/>
      <c r="LA56" s="32"/>
      <c r="LB56" s="32"/>
      <c r="LC56" s="32"/>
      <c r="LD56" s="32"/>
      <c r="LE56" s="32"/>
      <c r="LF56" s="32"/>
      <c r="LG56" s="32"/>
      <c r="LH56" s="32"/>
      <c r="LI56" s="32"/>
      <c r="LJ56" s="32"/>
      <c r="LK56" s="32"/>
      <c r="LL56" s="32"/>
      <c r="LM56" s="32"/>
      <c r="LN56" s="32"/>
      <c r="LO56" s="32"/>
      <c r="LP56" s="32"/>
      <c r="LQ56" s="32"/>
    </row>
    <row r="57" spans="2:329" ht="16.5" customHeight="1" thickBot="1" x14ac:dyDescent="0.25">
      <c r="B57" s="148" t="s">
        <v>229</v>
      </c>
      <c r="C57" s="176"/>
      <c r="D57" s="169">
        <f>ROUND('8959'!E27,0)</f>
        <v>999</v>
      </c>
      <c r="E57" s="176"/>
      <c r="F57" s="170">
        <f>ROUND('8959'!J27,0)</f>
        <v>0</v>
      </c>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c r="GC57" s="32"/>
      <c r="GD57" s="32"/>
      <c r="GE57" s="32"/>
      <c r="GF57" s="32"/>
      <c r="GG57" s="32"/>
      <c r="GH57" s="32"/>
      <c r="GI57" s="32"/>
      <c r="GJ57" s="32"/>
      <c r="GK57" s="32"/>
      <c r="GL57" s="32"/>
      <c r="GM57" s="32"/>
      <c r="GN57" s="32"/>
      <c r="GO57" s="32"/>
      <c r="GP57" s="32"/>
      <c r="GQ57" s="32"/>
      <c r="GR57" s="32"/>
      <c r="GS57" s="32"/>
      <c r="GT57" s="32"/>
      <c r="GU57" s="32"/>
      <c r="GV57" s="32"/>
      <c r="GW57" s="32"/>
      <c r="GX57" s="32"/>
      <c r="GY57" s="32"/>
      <c r="GZ57" s="32"/>
      <c r="HA57" s="32"/>
      <c r="HB57" s="32"/>
      <c r="HC57" s="32"/>
      <c r="HD57" s="32"/>
      <c r="HE57" s="32"/>
      <c r="HF57" s="32"/>
      <c r="HG57" s="32"/>
      <c r="HH57" s="32"/>
      <c r="HI57" s="32"/>
      <c r="HJ57" s="32"/>
      <c r="HK57" s="32"/>
      <c r="HL57" s="32"/>
      <c r="HM57" s="32"/>
      <c r="HN57" s="32"/>
      <c r="HO57" s="32"/>
      <c r="HP57" s="32"/>
      <c r="HQ57" s="32"/>
      <c r="HR57" s="32"/>
      <c r="HS57" s="32"/>
      <c r="HT57" s="32"/>
      <c r="HU57" s="32"/>
      <c r="HV57" s="32"/>
      <c r="HW57" s="32"/>
      <c r="HX57" s="32"/>
      <c r="HY57" s="32"/>
      <c r="HZ57" s="32"/>
      <c r="IA57" s="32"/>
      <c r="IB57" s="32"/>
      <c r="IC57" s="32"/>
      <c r="ID57" s="32"/>
      <c r="IE57" s="32"/>
      <c r="IF57" s="32"/>
      <c r="IG57" s="32"/>
      <c r="IH57" s="32"/>
      <c r="II57" s="32"/>
      <c r="IJ57" s="32"/>
      <c r="IK57" s="32"/>
      <c r="IL57" s="32"/>
      <c r="IM57" s="32"/>
      <c r="IN57" s="32"/>
      <c r="IO57" s="32"/>
      <c r="IP57" s="32"/>
      <c r="IQ57" s="32"/>
      <c r="IR57" s="32"/>
      <c r="IS57" s="32"/>
      <c r="IT57" s="32"/>
      <c r="IU57" s="32"/>
      <c r="IV57" s="32"/>
      <c r="IW57" s="32"/>
      <c r="IX57" s="32"/>
      <c r="IY57" s="32"/>
      <c r="IZ57" s="32"/>
      <c r="JA57" s="32"/>
      <c r="JB57" s="32"/>
      <c r="JC57" s="32"/>
      <c r="JD57" s="32"/>
      <c r="JE57" s="32"/>
      <c r="JF57" s="32"/>
      <c r="JG57" s="32"/>
      <c r="JH57" s="32"/>
      <c r="JI57" s="32"/>
      <c r="JJ57" s="32"/>
      <c r="JK57" s="32"/>
      <c r="JL57" s="32"/>
      <c r="JM57" s="32"/>
      <c r="JN57" s="32"/>
      <c r="JO57" s="32"/>
      <c r="JP57" s="32"/>
      <c r="JQ57" s="32"/>
      <c r="JR57" s="32"/>
      <c r="JS57" s="32"/>
      <c r="JT57" s="32"/>
      <c r="JU57" s="32"/>
      <c r="JV57" s="32"/>
      <c r="JW57" s="32"/>
      <c r="JX57" s="32"/>
      <c r="JY57" s="32"/>
      <c r="JZ57" s="32"/>
      <c r="KA57" s="32"/>
      <c r="KB57" s="32"/>
      <c r="KC57" s="32"/>
      <c r="KD57" s="32"/>
      <c r="KE57" s="32"/>
      <c r="KF57" s="32"/>
      <c r="KG57" s="32"/>
      <c r="KH57" s="32"/>
      <c r="KI57" s="32"/>
      <c r="KJ57" s="32"/>
      <c r="KK57" s="32"/>
      <c r="KL57" s="32"/>
      <c r="KM57" s="32"/>
      <c r="KN57" s="32"/>
      <c r="KO57" s="32"/>
      <c r="KP57" s="32"/>
      <c r="KQ57" s="32"/>
      <c r="KR57" s="32"/>
      <c r="KS57" s="32"/>
      <c r="KT57" s="32"/>
      <c r="KU57" s="32"/>
      <c r="KV57" s="32"/>
      <c r="KW57" s="32"/>
      <c r="KX57" s="32"/>
      <c r="KY57" s="32"/>
      <c r="KZ57" s="32"/>
      <c r="LA57" s="32"/>
      <c r="LB57" s="32"/>
      <c r="LC57" s="32"/>
      <c r="LD57" s="32"/>
      <c r="LE57" s="32"/>
      <c r="LF57" s="32"/>
      <c r="LG57" s="32"/>
      <c r="LH57" s="32"/>
      <c r="LI57" s="32"/>
      <c r="LJ57" s="32"/>
      <c r="LK57" s="32"/>
      <c r="LL57" s="32"/>
      <c r="LM57" s="32"/>
      <c r="LN57" s="32"/>
      <c r="LO57" s="32"/>
      <c r="LP57" s="32"/>
      <c r="LQ57" s="32"/>
    </row>
    <row r="58" spans="2:329" ht="16.5" customHeight="1" thickTop="1" thickBot="1" x14ac:dyDescent="0.25">
      <c r="B58" s="154" t="s">
        <v>42</v>
      </c>
      <c r="C58" s="228"/>
      <c r="D58" s="229">
        <f>D52+D55+D57</f>
        <v>1473828</v>
      </c>
      <c r="E58" s="228"/>
      <c r="F58" s="230">
        <f>F52+F55+F57</f>
        <v>478428</v>
      </c>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c r="GO58" s="32"/>
      <c r="GP58" s="32"/>
      <c r="GQ58" s="32"/>
      <c r="GR58" s="32"/>
      <c r="GS58" s="32"/>
      <c r="GT58" s="32"/>
      <c r="GU58" s="32"/>
      <c r="GV58" s="32"/>
      <c r="GW58" s="32"/>
      <c r="GX58" s="32"/>
      <c r="GY58" s="32"/>
      <c r="GZ58" s="32"/>
      <c r="HA58" s="32"/>
      <c r="HB58" s="32"/>
      <c r="HC58" s="32"/>
      <c r="HD58" s="32"/>
      <c r="HE58" s="32"/>
      <c r="HF58" s="32"/>
      <c r="HG58" s="32"/>
      <c r="HH58" s="32"/>
      <c r="HI58" s="32"/>
      <c r="HJ58" s="32"/>
      <c r="HK58" s="32"/>
      <c r="HL58" s="32"/>
      <c r="HM58" s="32"/>
      <c r="HN58" s="32"/>
      <c r="HO58" s="32"/>
      <c r="HP58" s="32"/>
      <c r="HQ58" s="32"/>
      <c r="HR58" s="32"/>
      <c r="HS58" s="32"/>
      <c r="HT58" s="32"/>
      <c r="HU58" s="32"/>
      <c r="HV58" s="32"/>
      <c r="HW58" s="32"/>
      <c r="HX58" s="32"/>
      <c r="HY58" s="32"/>
      <c r="HZ58" s="32"/>
      <c r="IA58" s="32"/>
      <c r="IB58" s="32"/>
      <c r="IC58" s="32"/>
      <c r="ID58" s="32"/>
      <c r="IE58" s="32"/>
      <c r="IF58" s="32"/>
      <c r="IG58" s="32"/>
      <c r="IH58" s="32"/>
      <c r="II58" s="32"/>
      <c r="IJ58" s="32"/>
      <c r="IK58" s="32"/>
      <c r="IL58" s="32"/>
      <c r="IM58" s="32"/>
      <c r="IN58" s="32"/>
      <c r="IO58" s="32"/>
      <c r="IP58" s="32"/>
      <c r="IQ58" s="32"/>
      <c r="IR58" s="32"/>
      <c r="IS58" s="32"/>
      <c r="IT58" s="32"/>
      <c r="IU58" s="32"/>
      <c r="IV58" s="32"/>
      <c r="IW58" s="32"/>
      <c r="IX58" s="32"/>
      <c r="IY58" s="32"/>
      <c r="IZ58" s="32"/>
      <c r="JA58" s="32"/>
      <c r="JB58" s="32"/>
      <c r="JC58" s="32"/>
      <c r="JD58" s="32"/>
      <c r="JE58" s="32"/>
      <c r="JF58" s="32"/>
      <c r="JG58" s="32"/>
      <c r="JH58" s="32"/>
      <c r="JI58" s="32"/>
      <c r="JJ58" s="32"/>
      <c r="JK58" s="32"/>
      <c r="JL58" s="32"/>
      <c r="JM58" s="32"/>
      <c r="JN58" s="32"/>
      <c r="JO58" s="32"/>
      <c r="JP58" s="32"/>
      <c r="JQ58" s="32"/>
      <c r="JR58" s="32"/>
      <c r="JS58" s="32"/>
      <c r="JT58" s="32"/>
      <c r="JU58" s="32"/>
      <c r="JV58" s="32"/>
      <c r="JW58" s="32"/>
      <c r="JX58" s="32"/>
      <c r="JY58" s="32"/>
      <c r="JZ58" s="32"/>
      <c r="KA58" s="32"/>
      <c r="KB58" s="32"/>
      <c r="KC58" s="32"/>
      <c r="KD58" s="32"/>
      <c r="KE58" s="32"/>
      <c r="KF58" s="32"/>
      <c r="KG58" s="32"/>
      <c r="KH58" s="32"/>
      <c r="KI58" s="32"/>
      <c r="KJ58" s="32"/>
      <c r="KK58" s="32"/>
      <c r="KL58" s="32"/>
      <c r="KM58" s="32"/>
      <c r="KN58" s="32"/>
      <c r="KO58" s="32"/>
      <c r="KP58" s="32"/>
      <c r="KQ58" s="32"/>
      <c r="KR58" s="32"/>
      <c r="KS58" s="32"/>
      <c r="KT58" s="32"/>
      <c r="KU58" s="32"/>
      <c r="KV58" s="32"/>
      <c r="KW58" s="32"/>
      <c r="KX58" s="32"/>
      <c r="KY58" s="32"/>
      <c r="KZ58" s="32"/>
      <c r="LA58" s="32"/>
      <c r="LB58" s="32"/>
      <c r="LC58" s="32"/>
      <c r="LD58" s="32"/>
      <c r="LE58" s="32"/>
      <c r="LF58" s="32"/>
      <c r="LG58" s="32"/>
      <c r="LH58" s="32"/>
      <c r="LI58" s="32"/>
      <c r="LJ58" s="32"/>
      <c r="LK58" s="32"/>
      <c r="LL58" s="32"/>
      <c r="LM58" s="32"/>
      <c r="LN58" s="32"/>
      <c r="LO58" s="32"/>
      <c r="LP58" s="32"/>
      <c r="LQ58" s="32"/>
    </row>
    <row r="59" spans="2:329" ht="16.5" hidden="1" customHeight="1" x14ac:dyDescent="0.2">
      <c r="B59" s="152" t="s">
        <v>29</v>
      </c>
      <c r="C59" s="231"/>
      <c r="D59" s="231" t="e">
        <f>#REF!</f>
        <v>#REF!</v>
      </c>
      <c r="E59" s="231"/>
      <c r="F59" s="2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c r="GI59" s="32"/>
      <c r="GJ59" s="32"/>
      <c r="GK59" s="32"/>
      <c r="GL59" s="32"/>
      <c r="GM59" s="32"/>
      <c r="GN59" s="32"/>
      <c r="GO59" s="32"/>
      <c r="GP59" s="32"/>
      <c r="GQ59" s="32"/>
      <c r="GR59" s="32"/>
      <c r="GS59" s="32"/>
      <c r="GT59" s="32"/>
      <c r="GU59" s="32"/>
      <c r="GV59" s="32"/>
      <c r="GW59" s="32"/>
      <c r="GX59" s="32"/>
      <c r="GY59" s="32"/>
      <c r="GZ59" s="32"/>
      <c r="HA59" s="32"/>
      <c r="HB59" s="32"/>
      <c r="HC59" s="32"/>
      <c r="HD59" s="32"/>
      <c r="HE59" s="32"/>
      <c r="HF59" s="32"/>
      <c r="HG59" s="32"/>
      <c r="HH59" s="32"/>
      <c r="HI59" s="32"/>
      <c r="HJ59" s="32"/>
      <c r="HK59" s="32"/>
      <c r="HL59" s="32"/>
      <c r="HM59" s="32"/>
      <c r="HN59" s="32"/>
      <c r="HO59" s="32"/>
      <c r="HP59" s="32"/>
      <c r="HQ59" s="32"/>
      <c r="HR59" s="32"/>
      <c r="HS59" s="32"/>
      <c r="HT59" s="32"/>
      <c r="HU59" s="32"/>
      <c r="HV59" s="32"/>
      <c r="HW59" s="32"/>
      <c r="HX59" s="32"/>
      <c r="HY59" s="32"/>
      <c r="HZ59" s="32"/>
      <c r="IA59" s="32"/>
      <c r="IB59" s="32"/>
      <c r="IC59" s="32"/>
      <c r="ID59" s="32"/>
      <c r="IE59" s="32"/>
      <c r="IF59" s="32"/>
      <c r="IG59" s="32"/>
      <c r="IH59" s="32"/>
      <c r="II59" s="32"/>
      <c r="IJ59" s="32"/>
      <c r="IK59" s="32"/>
      <c r="IL59" s="32"/>
      <c r="IM59" s="32"/>
      <c r="IN59" s="32"/>
      <c r="IO59" s="32"/>
      <c r="IP59" s="32"/>
      <c r="IQ59" s="32"/>
      <c r="IR59" s="32"/>
      <c r="IS59" s="32"/>
      <c r="IT59" s="32"/>
      <c r="IU59" s="32"/>
      <c r="IV59" s="32"/>
      <c r="IW59" s="32"/>
      <c r="IX59" s="32"/>
      <c r="IY59" s="32"/>
      <c r="IZ59" s="32"/>
      <c r="JA59" s="32"/>
      <c r="JB59" s="32"/>
      <c r="JC59" s="32"/>
      <c r="JD59" s="32"/>
      <c r="JE59" s="32"/>
      <c r="JF59" s="32"/>
      <c r="JG59" s="32"/>
      <c r="JH59" s="32"/>
      <c r="JI59" s="32"/>
      <c r="JJ59" s="32"/>
      <c r="JK59" s="32"/>
      <c r="JL59" s="32"/>
      <c r="JM59" s="32"/>
      <c r="JN59" s="32"/>
      <c r="JO59" s="32"/>
      <c r="JP59" s="32"/>
      <c r="JQ59" s="32"/>
      <c r="JR59" s="32"/>
      <c r="JS59" s="32"/>
      <c r="JT59" s="32"/>
      <c r="JU59" s="32"/>
      <c r="JV59" s="32"/>
      <c r="JW59" s="32"/>
      <c r="JX59" s="32"/>
      <c r="JY59" s="32"/>
      <c r="JZ59" s="32"/>
      <c r="KA59" s="32"/>
      <c r="KB59" s="32"/>
      <c r="KC59" s="32"/>
      <c r="KD59" s="32"/>
      <c r="KE59" s="32"/>
      <c r="KF59" s="32"/>
      <c r="KG59" s="32"/>
      <c r="KH59" s="32"/>
      <c r="KI59" s="32"/>
      <c r="KJ59" s="32"/>
      <c r="KK59" s="32"/>
      <c r="KL59" s="32"/>
      <c r="KM59" s="32"/>
      <c r="KN59" s="32"/>
      <c r="KO59" s="32"/>
      <c r="KP59" s="32"/>
      <c r="KQ59" s="32"/>
      <c r="KR59" s="32"/>
      <c r="KS59" s="32"/>
      <c r="KT59" s="32"/>
      <c r="KU59" s="32"/>
      <c r="KV59" s="32"/>
      <c r="KW59" s="32"/>
      <c r="KX59" s="32"/>
      <c r="KY59" s="32"/>
      <c r="KZ59" s="32"/>
      <c r="LA59" s="32"/>
      <c r="LB59" s="32"/>
      <c r="LC59" s="32"/>
      <c r="LD59" s="32"/>
      <c r="LE59" s="32"/>
      <c r="LF59" s="32"/>
      <c r="LG59" s="32"/>
      <c r="LH59" s="32"/>
      <c r="LI59" s="32"/>
      <c r="LJ59" s="32"/>
      <c r="LK59" s="32"/>
      <c r="LL59" s="32"/>
      <c r="LM59" s="32"/>
      <c r="LN59" s="32"/>
      <c r="LO59" s="32"/>
      <c r="LP59" s="32"/>
      <c r="LQ59" s="32"/>
    </row>
    <row r="60" spans="2:329" ht="16.5" customHeight="1" thickBot="1" x14ac:dyDescent="0.25">
      <c r="B60" s="273" t="s">
        <v>230</v>
      </c>
      <c r="C60" s="274"/>
      <c r="D60" s="274"/>
      <c r="E60" s="235">
        <f>D58-F58</f>
        <v>995400</v>
      </c>
      <c r="F60" s="236"/>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32"/>
      <c r="GQ60" s="32"/>
      <c r="GR60" s="32"/>
      <c r="GS60" s="32"/>
      <c r="GT60" s="32"/>
      <c r="GU60" s="32"/>
      <c r="GV60" s="32"/>
      <c r="GW60" s="32"/>
      <c r="GX60" s="32"/>
      <c r="GY60" s="32"/>
      <c r="GZ60" s="32"/>
      <c r="HA60" s="32"/>
      <c r="HB60" s="32"/>
      <c r="HC60" s="32"/>
      <c r="HD60" s="32"/>
      <c r="HE60" s="32"/>
      <c r="HF60" s="32"/>
      <c r="HG60" s="32"/>
      <c r="HH60" s="32"/>
      <c r="HI60" s="32"/>
      <c r="HJ60" s="32"/>
      <c r="HK60" s="32"/>
      <c r="HL60" s="32"/>
      <c r="HM60" s="32"/>
      <c r="HN60" s="32"/>
      <c r="HO60" s="32"/>
      <c r="HP60" s="32"/>
      <c r="HQ60" s="32"/>
      <c r="HR60" s="32"/>
      <c r="HS60" s="32"/>
      <c r="HT60" s="32"/>
      <c r="HU60" s="32"/>
      <c r="HV60" s="32"/>
      <c r="HW60" s="32"/>
      <c r="HX60" s="32"/>
      <c r="HY60" s="32"/>
      <c r="HZ60" s="32"/>
      <c r="IA60" s="32"/>
      <c r="IB60" s="32"/>
      <c r="IC60" s="32"/>
      <c r="ID60" s="32"/>
      <c r="IE60" s="32"/>
      <c r="IF60" s="32"/>
      <c r="IG60" s="32"/>
      <c r="IH60" s="32"/>
      <c r="II60" s="32"/>
      <c r="IJ60" s="32"/>
      <c r="IK60" s="32"/>
      <c r="IL60" s="32"/>
      <c r="IM60" s="32"/>
      <c r="IN60" s="32"/>
      <c r="IO60" s="32"/>
      <c r="IP60" s="32"/>
      <c r="IQ60" s="32"/>
      <c r="IR60" s="32"/>
      <c r="IS60" s="32"/>
      <c r="IT60" s="32"/>
      <c r="IU60" s="32"/>
      <c r="IV60" s="32"/>
      <c r="IW60" s="32"/>
      <c r="IX60" s="32"/>
      <c r="IY60" s="32"/>
      <c r="IZ60" s="32"/>
      <c r="JA60" s="32"/>
      <c r="JB60" s="32"/>
      <c r="JC60" s="32"/>
      <c r="JD60" s="32"/>
      <c r="JE60" s="32"/>
      <c r="JF60" s="32"/>
      <c r="JG60" s="32"/>
      <c r="JH60" s="32"/>
      <c r="JI60" s="32"/>
      <c r="JJ60" s="32"/>
      <c r="JK60" s="32"/>
      <c r="JL60" s="32"/>
      <c r="JM60" s="32"/>
      <c r="JN60" s="32"/>
      <c r="JO60" s="32"/>
      <c r="JP60" s="32"/>
      <c r="JQ60" s="32"/>
      <c r="JR60" s="32"/>
      <c r="JS60" s="32"/>
      <c r="JT60" s="32"/>
      <c r="JU60" s="32"/>
      <c r="JV60" s="32"/>
      <c r="JW60" s="32"/>
      <c r="JX60" s="32"/>
      <c r="JY60" s="32"/>
      <c r="JZ60" s="32"/>
      <c r="KA60" s="32"/>
      <c r="KB60" s="32"/>
      <c r="KC60" s="32"/>
      <c r="KD60" s="32"/>
      <c r="KE60" s="32"/>
      <c r="KF60" s="32"/>
      <c r="KG60" s="32"/>
      <c r="KH60" s="32"/>
      <c r="KI60" s="32"/>
      <c r="KJ60" s="32"/>
      <c r="KK60" s="32"/>
      <c r="KL60" s="32"/>
      <c r="KM60" s="32"/>
      <c r="KN60" s="32"/>
      <c r="KO60" s="32"/>
      <c r="KP60" s="32"/>
      <c r="KQ60" s="32"/>
      <c r="KR60" s="32"/>
      <c r="KS60" s="32"/>
      <c r="KT60" s="32"/>
      <c r="KU60" s="32"/>
      <c r="KV60" s="32"/>
      <c r="KW60" s="32"/>
      <c r="KX60" s="32"/>
      <c r="KY60" s="32"/>
      <c r="KZ60" s="32"/>
      <c r="LA60" s="32"/>
      <c r="LB60" s="32"/>
      <c r="LC60" s="32"/>
      <c r="LD60" s="32"/>
      <c r="LE60" s="32"/>
      <c r="LF60" s="32"/>
      <c r="LG60" s="32"/>
      <c r="LH60" s="32"/>
      <c r="LI60" s="32"/>
      <c r="LJ60" s="32"/>
      <c r="LK60" s="32"/>
      <c r="LL60" s="32"/>
      <c r="LM60" s="32"/>
      <c r="LN60" s="32"/>
      <c r="LO60" s="32"/>
      <c r="LP60" s="32"/>
      <c r="LQ60" s="32"/>
    </row>
    <row r="61" spans="2:329" x14ac:dyDescent="0.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row>
    <row r="62" spans="2:329" x14ac:dyDescent="0.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c r="GO62" s="32"/>
      <c r="GP62" s="32"/>
      <c r="GQ62" s="32"/>
      <c r="GR62" s="32"/>
      <c r="GS62" s="32"/>
      <c r="GT62" s="32"/>
      <c r="GU62" s="32"/>
      <c r="GV62" s="32"/>
      <c r="GW62" s="32"/>
      <c r="GX62" s="32"/>
      <c r="GY62" s="32"/>
      <c r="GZ62" s="32"/>
      <c r="HA62" s="32"/>
      <c r="HB62" s="32"/>
      <c r="HC62" s="32"/>
      <c r="HD62" s="32"/>
      <c r="HE62" s="32"/>
      <c r="HF62" s="32"/>
      <c r="HG62" s="32"/>
      <c r="HH62" s="32"/>
      <c r="HI62" s="32"/>
      <c r="HJ62" s="32"/>
      <c r="HK62" s="32"/>
      <c r="HL62" s="32"/>
      <c r="HM62" s="32"/>
      <c r="HN62" s="32"/>
      <c r="HO62" s="32"/>
      <c r="HP62" s="32"/>
      <c r="HQ62" s="32"/>
      <c r="HR62" s="32"/>
      <c r="HS62" s="32"/>
      <c r="HT62" s="32"/>
      <c r="HU62" s="32"/>
      <c r="HV62" s="32"/>
      <c r="HW62" s="32"/>
      <c r="HX62" s="32"/>
      <c r="HY62" s="32"/>
      <c r="HZ62" s="32"/>
      <c r="IA62" s="32"/>
      <c r="IB62" s="32"/>
      <c r="IC62" s="32"/>
      <c r="ID62" s="32"/>
      <c r="IE62" s="32"/>
      <c r="IF62" s="32"/>
      <c r="IG62" s="32"/>
      <c r="IH62" s="32"/>
      <c r="II62" s="32"/>
      <c r="IJ62" s="32"/>
      <c r="IK62" s="32"/>
      <c r="IL62" s="32"/>
      <c r="IM62" s="32"/>
      <c r="IN62" s="32"/>
      <c r="IO62" s="32"/>
      <c r="IP62" s="32"/>
      <c r="IQ62" s="32"/>
      <c r="IR62" s="32"/>
      <c r="IS62" s="32"/>
      <c r="IT62" s="32"/>
      <c r="IU62" s="32"/>
      <c r="IV62" s="32"/>
      <c r="IW62" s="32"/>
      <c r="IX62" s="32"/>
      <c r="IY62" s="32"/>
      <c r="IZ62" s="32"/>
      <c r="JA62" s="32"/>
      <c r="JB62" s="32"/>
      <c r="JC62" s="32"/>
      <c r="JD62" s="32"/>
      <c r="JE62" s="32"/>
      <c r="JF62" s="32"/>
      <c r="JG62" s="32"/>
      <c r="JH62" s="32"/>
      <c r="JI62" s="32"/>
      <c r="JJ62" s="32"/>
      <c r="JK62" s="32"/>
      <c r="JL62" s="32"/>
      <c r="JM62" s="32"/>
      <c r="JN62" s="32"/>
      <c r="JO62" s="32"/>
      <c r="JP62" s="32"/>
      <c r="JQ62" s="32"/>
      <c r="JR62" s="32"/>
      <c r="JS62" s="32"/>
      <c r="JT62" s="32"/>
      <c r="JU62" s="32"/>
      <c r="JV62" s="32"/>
      <c r="JW62" s="32"/>
      <c r="JX62" s="32"/>
      <c r="JY62" s="32"/>
      <c r="JZ62" s="32"/>
      <c r="KA62" s="32"/>
      <c r="KB62" s="32"/>
      <c r="KC62" s="32"/>
      <c r="KD62" s="32"/>
      <c r="KE62" s="32"/>
      <c r="KF62" s="32"/>
      <c r="KG62" s="32"/>
      <c r="KH62" s="32"/>
      <c r="KI62" s="32"/>
      <c r="KJ62" s="32"/>
      <c r="KK62" s="32"/>
      <c r="KL62" s="32"/>
      <c r="KM62" s="32"/>
      <c r="KN62" s="32"/>
      <c r="KO62" s="32"/>
      <c r="KP62" s="32"/>
      <c r="KQ62" s="32"/>
      <c r="KR62" s="32"/>
      <c r="KS62" s="32"/>
      <c r="KT62" s="32"/>
      <c r="KU62" s="32"/>
      <c r="KV62" s="32"/>
      <c r="KW62" s="32"/>
      <c r="KX62" s="32"/>
      <c r="KY62" s="32"/>
      <c r="KZ62" s="32"/>
      <c r="LA62" s="32"/>
      <c r="LB62" s="32"/>
      <c r="LC62" s="32"/>
      <c r="LD62" s="32"/>
      <c r="LE62" s="32"/>
      <c r="LF62" s="32"/>
      <c r="LG62" s="32"/>
      <c r="LH62" s="32"/>
      <c r="LI62" s="32"/>
      <c r="LJ62" s="32"/>
      <c r="LK62" s="32"/>
      <c r="LL62" s="32"/>
      <c r="LM62" s="32"/>
      <c r="LN62" s="32"/>
      <c r="LO62" s="32"/>
      <c r="LP62" s="32"/>
      <c r="LQ62" s="32"/>
    </row>
    <row r="63" spans="2:329" x14ac:dyDescent="0.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c r="GI63" s="32"/>
      <c r="GJ63" s="32"/>
      <c r="GK63" s="32"/>
      <c r="GL63" s="32"/>
      <c r="GM63" s="32"/>
      <c r="GN63" s="32"/>
      <c r="GO63" s="32"/>
      <c r="GP63" s="32"/>
      <c r="GQ63" s="32"/>
      <c r="GR63" s="32"/>
      <c r="GS63" s="32"/>
      <c r="GT63" s="32"/>
      <c r="GU63" s="32"/>
      <c r="GV63" s="32"/>
      <c r="GW63" s="32"/>
      <c r="GX63" s="32"/>
      <c r="GY63" s="32"/>
      <c r="GZ63" s="32"/>
      <c r="HA63" s="32"/>
      <c r="HB63" s="32"/>
      <c r="HC63" s="32"/>
      <c r="HD63" s="32"/>
      <c r="HE63" s="32"/>
      <c r="HF63" s="32"/>
      <c r="HG63" s="32"/>
      <c r="HH63" s="32"/>
      <c r="HI63" s="32"/>
      <c r="HJ63" s="32"/>
      <c r="HK63" s="32"/>
      <c r="HL63" s="32"/>
      <c r="HM63" s="32"/>
      <c r="HN63" s="32"/>
      <c r="HO63" s="32"/>
      <c r="HP63" s="32"/>
      <c r="HQ63" s="32"/>
      <c r="HR63" s="32"/>
      <c r="HS63" s="32"/>
      <c r="HT63" s="32"/>
      <c r="HU63" s="32"/>
      <c r="HV63" s="32"/>
      <c r="HW63" s="32"/>
      <c r="HX63" s="32"/>
      <c r="HY63" s="32"/>
      <c r="HZ63" s="32"/>
      <c r="IA63" s="32"/>
      <c r="IB63" s="32"/>
      <c r="IC63" s="32"/>
      <c r="ID63" s="32"/>
      <c r="IE63" s="32"/>
      <c r="IF63" s="32"/>
      <c r="IG63" s="32"/>
      <c r="IH63" s="32"/>
      <c r="II63" s="32"/>
      <c r="IJ63" s="32"/>
      <c r="IK63" s="32"/>
      <c r="IL63" s="32"/>
      <c r="IM63" s="32"/>
      <c r="IN63" s="32"/>
      <c r="IO63" s="32"/>
      <c r="IP63" s="32"/>
      <c r="IQ63" s="32"/>
      <c r="IR63" s="32"/>
      <c r="IS63" s="32"/>
      <c r="IT63" s="32"/>
      <c r="IU63" s="32"/>
      <c r="IV63" s="32"/>
      <c r="IW63" s="32"/>
      <c r="IX63" s="32"/>
      <c r="IY63" s="32"/>
      <c r="IZ63" s="32"/>
      <c r="JA63" s="32"/>
      <c r="JB63" s="32"/>
      <c r="JC63" s="32"/>
      <c r="JD63" s="32"/>
      <c r="JE63" s="32"/>
      <c r="JF63" s="32"/>
      <c r="JG63" s="32"/>
      <c r="JH63" s="32"/>
      <c r="JI63" s="32"/>
      <c r="JJ63" s="32"/>
      <c r="JK63" s="32"/>
      <c r="JL63" s="32"/>
      <c r="JM63" s="32"/>
      <c r="JN63" s="32"/>
      <c r="JO63" s="32"/>
      <c r="JP63" s="32"/>
      <c r="JQ63" s="32"/>
      <c r="JR63" s="32"/>
      <c r="JS63" s="32"/>
      <c r="JT63" s="32"/>
      <c r="JU63" s="32"/>
      <c r="JV63" s="32"/>
      <c r="JW63" s="32"/>
      <c r="JX63" s="32"/>
      <c r="JY63" s="32"/>
      <c r="JZ63" s="32"/>
      <c r="KA63" s="32"/>
      <c r="KB63" s="32"/>
      <c r="KC63" s="32"/>
      <c r="KD63" s="32"/>
      <c r="KE63" s="32"/>
      <c r="KF63" s="32"/>
      <c r="KG63" s="32"/>
      <c r="KH63" s="32"/>
      <c r="KI63" s="32"/>
      <c r="KJ63" s="32"/>
      <c r="KK63" s="32"/>
      <c r="KL63" s="32"/>
      <c r="KM63" s="32"/>
      <c r="KN63" s="32"/>
      <c r="KO63" s="32"/>
      <c r="KP63" s="32"/>
      <c r="KQ63" s="32"/>
      <c r="KR63" s="32"/>
      <c r="KS63" s="32"/>
      <c r="KT63" s="32"/>
      <c r="KU63" s="32"/>
      <c r="KV63" s="32"/>
      <c r="KW63" s="32"/>
      <c r="KX63" s="32"/>
      <c r="KY63" s="32"/>
      <c r="KZ63" s="32"/>
      <c r="LA63" s="32"/>
      <c r="LB63" s="32"/>
      <c r="LC63" s="32"/>
      <c r="LD63" s="32"/>
      <c r="LE63" s="32"/>
      <c r="LF63" s="32"/>
      <c r="LG63" s="32"/>
      <c r="LH63" s="32"/>
      <c r="LI63" s="32"/>
      <c r="LJ63" s="32"/>
      <c r="LK63" s="32"/>
      <c r="LL63" s="32"/>
      <c r="LM63" s="32"/>
      <c r="LN63" s="32"/>
      <c r="LO63" s="32"/>
      <c r="LP63" s="32"/>
      <c r="LQ63" s="32"/>
    </row>
    <row r="64" spans="2:329" ht="16.5" customHeight="1" x14ac:dyDescent="0.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c r="GO64" s="32"/>
      <c r="GP64" s="32"/>
      <c r="GQ64" s="32"/>
      <c r="GR64" s="32"/>
      <c r="GS64" s="32"/>
      <c r="GT64" s="32"/>
      <c r="GU64" s="32"/>
      <c r="GV64" s="32"/>
      <c r="GW64" s="32"/>
      <c r="GX64" s="32"/>
      <c r="GY64" s="32"/>
      <c r="GZ64" s="32"/>
      <c r="HA64" s="32"/>
      <c r="HB64" s="32"/>
      <c r="HC64" s="32"/>
      <c r="HD64" s="32"/>
      <c r="HE64" s="32"/>
      <c r="HF64" s="32"/>
      <c r="HG64" s="32"/>
      <c r="HH64" s="32"/>
      <c r="HI64" s="32"/>
      <c r="HJ64" s="32"/>
      <c r="HK64" s="32"/>
      <c r="HL64" s="32"/>
      <c r="HM64" s="32"/>
      <c r="HN64" s="32"/>
      <c r="HO64" s="32"/>
      <c r="HP64" s="32"/>
      <c r="HQ64" s="32"/>
      <c r="HR64" s="32"/>
      <c r="HS64" s="32"/>
      <c r="HT64" s="32"/>
      <c r="HU64" s="32"/>
      <c r="HV64" s="32"/>
      <c r="HW64" s="32"/>
      <c r="HX64" s="32"/>
      <c r="HY64" s="32"/>
      <c r="HZ64" s="32"/>
      <c r="IA64" s="32"/>
      <c r="IB64" s="32"/>
      <c r="IC64" s="32"/>
      <c r="ID64" s="32"/>
      <c r="IE64" s="32"/>
      <c r="IF64" s="32"/>
      <c r="IG64" s="32"/>
      <c r="IH64" s="32"/>
      <c r="II64" s="32"/>
      <c r="IJ64" s="32"/>
      <c r="IK64" s="32"/>
      <c r="IL64" s="32"/>
      <c r="IM64" s="32"/>
      <c r="IN64" s="32"/>
      <c r="IO64" s="32"/>
      <c r="IP64" s="32"/>
      <c r="IQ64" s="32"/>
      <c r="IR64" s="32"/>
      <c r="IS64" s="32"/>
      <c r="IT64" s="32"/>
      <c r="IU64" s="32"/>
      <c r="IV64" s="32"/>
      <c r="IW64" s="32"/>
      <c r="IX64" s="32"/>
      <c r="IY64" s="32"/>
      <c r="IZ64" s="32"/>
      <c r="JA64" s="32"/>
      <c r="JB64" s="32"/>
      <c r="JC64" s="32"/>
      <c r="JD64" s="32"/>
      <c r="JE64" s="32"/>
      <c r="JF64" s="32"/>
      <c r="JG64" s="32"/>
      <c r="JH64" s="32"/>
      <c r="JI64" s="32"/>
      <c r="JJ64" s="32"/>
      <c r="JK64" s="32"/>
      <c r="JL64" s="32"/>
      <c r="JM64" s="32"/>
      <c r="JN64" s="32"/>
      <c r="JO64" s="32"/>
      <c r="JP64" s="32"/>
      <c r="JQ64" s="32"/>
      <c r="JR64" s="32"/>
      <c r="JS64" s="32"/>
      <c r="JT64" s="32"/>
      <c r="JU64" s="32"/>
      <c r="JV64" s="32"/>
      <c r="JW64" s="32"/>
      <c r="JX64" s="32"/>
      <c r="JY64" s="32"/>
      <c r="JZ64" s="32"/>
      <c r="KA64" s="32"/>
      <c r="KB64" s="32"/>
      <c r="KC64" s="32"/>
      <c r="KD64" s="32"/>
      <c r="KE64" s="32"/>
      <c r="KF64" s="32"/>
      <c r="KG64" s="32"/>
      <c r="KH64" s="32"/>
      <c r="KI64" s="32"/>
      <c r="KJ64" s="32"/>
      <c r="KK64" s="32"/>
      <c r="KL64" s="32"/>
      <c r="KM64" s="32"/>
      <c r="KN64" s="32"/>
      <c r="KO64" s="32"/>
      <c r="KP64" s="32"/>
      <c r="KQ64" s="32"/>
      <c r="KR64" s="32"/>
      <c r="KS64" s="32"/>
      <c r="KT64" s="32"/>
      <c r="KU64" s="32"/>
      <c r="KV64" s="32"/>
      <c r="KW64" s="32"/>
      <c r="KX64" s="32"/>
      <c r="KY64" s="32"/>
      <c r="KZ64" s="32"/>
      <c r="LA64" s="32"/>
      <c r="LB64" s="32"/>
      <c r="LC64" s="32"/>
      <c r="LD64" s="32"/>
      <c r="LE64" s="32"/>
      <c r="LF64" s="32"/>
      <c r="LG64" s="32"/>
      <c r="LH64" s="32"/>
      <c r="LI64" s="32"/>
      <c r="LJ64" s="32"/>
      <c r="LK64" s="32"/>
      <c r="LL64" s="32"/>
      <c r="LM64" s="32"/>
      <c r="LN64" s="32"/>
      <c r="LO64" s="32"/>
      <c r="LP64" s="32"/>
      <c r="LQ64" s="32"/>
    </row>
    <row r="65" spans="2:329" x14ac:dyDescent="0.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c r="GO65" s="32"/>
      <c r="GP65" s="32"/>
      <c r="GQ65" s="32"/>
      <c r="GR65" s="32"/>
      <c r="GS65" s="32"/>
      <c r="GT65" s="32"/>
      <c r="GU65" s="32"/>
      <c r="GV65" s="32"/>
      <c r="GW65" s="32"/>
      <c r="GX65" s="32"/>
      <c r="GY65" s="32"/>
      <c r="GZ65" s="32"/>
      <c r="HA65" s="32"/>
      <c r="HB65" s="32"/>
      <c r="HC65" s="32"/>
      <c r="HD65" s="32"/>
      <c r="HE65" s="32"/>
      <c r="HF65" s="32"/>
      <c r="HG65" s="32"/>
      <c r="HH65" s="32"/>
      <c r="HI65" s="32"/>
      <c r="HJ65" s="32"/>
      <c r="HK65" s="32"/>
      <c r="HL65" s="32"/>
      <c r="HM65" s="32"/>
      <c r="HN65" s="32"/>
      <c r="HO65" s="32"/>
      <c r="HP65" s="32"/>
      <c r="HQ65" s="32"/>
      <c r="HR65" s="32"/>
      <c r="HS65" s="32"/>
      <c r="HT65" s="32"/>
      <c r="HU65" s="32"/>
      <c r="HV65" s="32"/>
      <c r="HW65" s="32"/>
      <c r="HX65" s="32"/>
      <c r="HY65" s="32"/>
      <c r="HZ65" s="32"/>
      <c r="IA65" s="32"/>
      <c r="IB65" s="32"/>
      <c r="IC65" s="32"/>
      <c r="ID65" s="32"/>
      <c r="IE65" s="32"/>
      <c r="IF65" s="32"/>
      <c r="IG65" s="32"/>
      <c r="IH65" s="32"/>
      <c r="II65" s="32"/>
      <c r="IJ65" s="32"/>
      <c r="IK65" s="32"/>
      <c r="IL65" s="32"/>
      <c r="IM65" s="32"/>
      <c r="IN65" s="32"/>
      <c r="IO65" s="32"/>
      <c r="IP65" s="32"/>
      <c r="IQ65" s="32"/>
      <c r="IR65" s="32"/>
      <c r="IS65" s="32"/>
      <c r="IT65" s="32"/>
      <c r="IU65" s="32"/>
      <c r="IV65" s="32"/>
      <c r="IW65" s="32"/>
      <c r="IX65" s="32"/>
      <c r="IY65" s="32"/>
      <c r="IZ65" s="32"/>
      <c r="JA65" s="32"/>
      <c r="JB65" s="32"/>
      <c r="JC65" s="32"/>
      <c r="JD65" s="32"/>
      <c r="JE65" s="32"/>
      <c r="JF65" s="32"/>
      <c r="JG65" s="32"/>
      <c r="JH65" s="32"/>
      <c r="JI65" s="32"/>
      <c r="JJ65" s="32"/>
      <c r="JK65" s="32"/>
      <c r="JL65" s="32"/>
      <c r="JM65" s="32"/>
      <c r="JN65" s="32"/>
      <c r="JO65" s="32"/>
      <c r="JP65" s="32"/>
      <c r="JQ65" s="32"/>
      <c r="JR65" s="32"/>
      <c r="JS65" s="32"/>
      <c r="JT65" s="32"/>
      <c r="JU65" s="32"/>
      <c r="JV65" s="32"/>
      <c r="JW65" s="32"/>
      <c r="JX65" s="32"/>
      <c r="JY65" s="32"/>
      <c r="JZ65" s="32"/>
      <c r="KA65" s="32"/>
      <c r="KB65" s="32"/>
      <c r="KC65" s="32"/>
      <c r="KD65" s="32"/>
      <c r="KE65" s="32"/>
      <c r="KF65" s="32"/>
      <c r="KG65" s="32"/>
      <c r="KH65" s="32"/>
      <c r="KI65" s="32"/>
      <c r="KJ65" s="32"/>
      <c r="KK65" s="32"/>
      <c r="KL65" s="32"/>
      <c r="KM65" s="32"/>
      <c r="KN65" s="32"/>
      <c r="KO65" s="32"/>
      <c r="KP65" s="32"/>
      <c r="KQ65" s="32"/>
      <c r="KR65" s="32"/>
      <c r="KS65" s="32"/>
      <c r="KT65" s="32"/>
      <c r="KU65" s="32"/>
      <c r="KV65" s="32"/>
      <c r="KW65" s="32"/>
      <c r="KX65" s="32"/>
      <c r="KY65" s="32"/>
      <c r="KZ65" s="32"/>
      <c r="LA65" s="32"/>
      <c r="LB65" s="32"/>
      <c r="LC65" s="32"/>
      <c r="LD65" s="32"/>
      <c r="LE65" s="32"/>
      <c r="LF65" s="32"/>
      <c r="LG65" s="32"/>
      <c r="LH65" s="32"/>
      <c r="LI65" s="32"/>
      <c r="LJ65" s="32"/>
      <c r="LK65" s="32"/>
      <c r="LL65" s="32"/>
      <c r="LM65" s="32"/>
      <c r="LN65" s="32"/>
      <c r="LO65" s="32"/>
      <c r="LP65" s="32"/>
      <c r="LQ65" s="32"/>
    </row>
    <row r="66" spans="2:329" ht="16.5" customHeight="1" x14ac:dyDescent="0.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c r="EO66" s="32"/>
      <c r="EP66" s="32"/>
      <c r="EQ66" s="32"/>
      <c r="ER66" s="32"/>
      <c r="ES66" s="32"/>
      <c r="ET66" s="32"/>
      <c r="EU66" s="32"/>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32"/>
      <c r="GB66" s="32"/>
      <c r="GC66" s="32"/>
      <c r="GD66" s="32"/>
      <c r="GE66" s="32"/>
      <c r="GF66" s="32"/>
      <c r="GG66" s="32"/>
      <c r="GH66" s="32"/>
      <c r="GI66" s="32"/>
      <c r="GJ66" s="32"/>
      <c r="GK66" s="32"/>
      <c r="GL66" s="32"/>
      <c r="GM66" s="32"/>
      <c r="GN66" s="32"/>
      <c r="GO66" s="32"/>
      <c r="GP66" s="32"/>
      <c r="GQ66" s="32"/>
      <c r="GR66" s="32"/>
      <c r="GS66" s="32"/>
      <c r="GT66" s="32"/>
      <c r="GU66" s="32"/>
      <c r="GV66" s="32"/>
      <c r="GW66" s="32"/>
      <c r="GX66" s="32"/>
      <c r="GY66" s="32"/>
      <c r="GZ66" s="32"/>
      <c r="HA66" s="32"/>
      <c r="HB66" s="32"/>
      <c r="HC66" s="32"/>
      <c r="HD66" s="32"/>
      <c r="HE66" s="32"/>
      <c r="HF66" s="32"/>
      <c r="HG66" s="32"/>
      <c r="HH66" s="32"/>
      <c r="HI66" s="32"/>
      <c r="HJ66" s="32"/>
      <c r="HK66" s="32"/>
      <c r="HL66" s="32"/>
      <c r="HM66" s="32"/>
      <c r="HN66" s="32"/>
      <c r="HO66" s="32"/>
      <c r="HP66" s="32"/>
      <c r="HQ66" s="32"/>
      <c r="HR66" s="32"/>
      <c r="HS66" s="32"/>
      <c r="HT66" s="32"/>
      <c r="HU66" s="32"/>
      <c r="HV66" s="32"/>
      <c r="HW66" s="32"/>
      <c r="HX66" s="32"/>
      <c r="HY66" s="32"/>
      <c r="HZ66" s="32"/>
      <c r="IA66" s="32"/>
      <c r="IB66" s="32"/>
      <c r="IC66" s="32"/>
      <c r="ID66" s="32"/>
      <c r="IE66" s="32"/>
      <c r="IF66" s="32"/>
      <c r="IG66" s="32"/>
      <c r="IH66" s="32"/>
      <c r="II66" s="32"/>
      <c r="IJ66" s="32"/>
      <c r="IK66" s="32"/>
      <c r="IL66" s="32"/>
      <c r="IM66" s="32"/>
      <c r="IN66" s="32"/>
      <c r="IO66" s="32"/>
      <c r="IP66" s="32"/>
      <c r="IQ66" s="32"/>
      <c r="IR66" s="32"/>
      <c r="IS66" s="32"/>
      <c r="IT66" s="32"/>
      <c r="IU66" s="32"/>
      <c r="IV66" s="32"/>
      <c r="IW66" s="32"/>
      <c r="IX66" s="32"/>
      <c r="IY66" s="32"/>
      <c r="IZ66" s="32"/>
      <c r="JA66" s="32"/>
      <c r="JB66" s="32"/>
      <c r="JC66" s="32"/>
      <c r="JD66" s="32"/>
      <c r="JE66" s="32"/>
      <c r="JF66" s="32"/>
      <c r="JG66" s="32"/>
      <c r="JH66" s="32"/>
      <c r="JI66" s="32"/>
      <c r="JJ66" s="32"/>
      <c r="JK66" s="32"/>
      <c r="JL66" s="32"/>
      <c r="JM66" s="32"/>
      <c r="JN66" s="32"/>
      <c r="JO66" s="32"/>
      <c r="JP66" s="32"/>
      <c r="JQ66" s="32"/>
      <c r="JR66" s="32"/>
      <c r="JS66" s="32"/>
      <c r="JT66" s="32"/>
      <c r="JU66" s="32"/>
      <c r="JV66" s="32"/>
      <c r="JW66" s="32"/>
      <c r="JX66" s="32"/>
      <c r="JY66" s="32"/>
      <c r="JZ66" s="32"/>
      <c r="KA66" s="32"/>
      <c r="KB66" s="32"/>
      <c r="KC66" s="32"/>
      <c r="KD66" s="32"/>
      <c r="KE66" s="32"/>
      <c r="KF66" s="32"/>
      <c r="KG66" s="32"/>
      <c r="KH66" s="32"/>
      <c r="KI66" s="32"/>
      <c r="KJ66" s="32"/>
      <c r="KK66" s="32"/>
      <c r="KL66" s="32"/>
      <c r="KM66" s="32"/>
      <c r="KN66" s="32"/>
      <c r="KO66" s="32"/>
      <c r="KP66" s="32"/>
      <c r="KQ66" s="32"/>
      <c r="KR66" s="32"/>
      <c r="KS66" s="32"/>
      <c r="KT66" s="32"/>
      <c r="KU66" s="32"/>
      <c r="KV66" s="32"/>
      <c r="KW66" s="32"/>
      <c r="KX66" s="32"/>
      <c r="KY66" s="32"/>
      <c r="KZ66" s="32"/>
      <c r="LA66" s="32"/>
      <c r="LB66" s="32"/>
      <c r="LC66" s="32"/>
      <c r="LD66" s="32"/>
      <c r="LE66" s="32"/>
      <c r="LF66" s="32"/>
      <c r="LG66" s="32"/>
      <c r="LH66" s="32"/>
      <c r="LI66" s="32"/>
      <c r="LJ66" s="32"/>
      <c r="LK66" s="32"/>
      <c r="LL66" s="32"/>
      <c r="LM66" s="32"/>
      <c r="LN66" s="32"/>
      <c r="LO66" s="32"/>
      <c r="LP66" s="32"/>
      <c r="LQ66" s="32"/>
    </row>
    <row r="67" spans="2:329" x14ac:dyDescent="0.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c r="EO67" s="32"/>
      <c r="EP67" s="32"/>
      <c r="EQ67" s="32"/>
      <c r="ER67" s="32"/>
      <c r="ES67" s="32"/>
      <c r="ET67" s="32"/>
      <c r="EU67" s="32"/>
      <c r="EV67" s="32"/>
      <c r="EW67" s="32"/>
      <c r="EX67" s="32"/>
      <c r="EY67" s="32"/>
      <c r="EZ67" s="32"/>
      <c r="FA67" s="32"/>
      <c r="FB67" s="32"/>
      <c r="FC67" s="32"/>
      <c r="FD67" s="32"/>
      <c r="FE67" s="32"/>
      <c r="FF67" s="32"/>
      <c r="FG67" s="32"/>
      <c r="FH67" s="32"/>
      <c r="FI67" s="32"/>
      <c r="FJ67" s="32"/>
      <c r="FK67" s="32"/>
      <c r="FL67" s="32"/>
      <c r="FM67" s="32"/>
      <c r="FN67" s="32"/>
      <c r="FO67" s="32"/>
      <c r="FP67" s="32"/>
      <c r="FQ67" s="32"/>
      <c r="FR67" s="32"/>
      <c r="FS67" s="32"/>
      <c r="FT67" s="32"/>
      <c r="FU67" s="32"/>
      <c r="FV67" s="32"/>
      <c r="FW67" s="32"/>
      <c r="FX67" s="32"/>
      <c r="FY67" s="32"/>
      <c r="FZ67" s="32"/>
      <c r="GA67" s="32"/>
      <c r="GB67" s="32"/>
      <c r="GC67" s="32"/>
      <c r="GD67" s="32"/>
      <c r="GE67" s="32"/>
      <c r="GF67" s="32"/>
      <c r="GG67" s="32"/>
      <c r="GH67" s="32"/>
      <c r="GI67" s="32"/>
      <c r="GJ67" s="32"/>
      <c r="GK67" s="32"/>
      <c r="GL67" s="32"/>
      <c r="GM67" s="32"/>
      <c r="GN67" s="32"/>
      <c r="GO67" s="32"/>
      <c r="GP67" s="32"/>
      <c r="GQ67" s="32"/>
      <c r="GR67" s="32"/>
      <c r="GS67" s="32"/>
      <c r="GT67" s="32"/>
      <c r="GU67" s="32"/>
      <c r="GV67" s="32"/>
      <c r="GW67" s="32"/>
      <c r="GX67" s="32"/>
      <c r="GY67" s="32"/>
      <c r="GZ67" s="32"/>
      <c r="HA67" s="32"/>
      <c r="HB67" s="32"/>
      <c r="HC67" s="32"/>
      <c r="HD67" s="32"/>
      <c r="HE67" s="32"/>
      <c r="HF67" s="32"/>
      <c r="HG67" s="32"/>
      <c r="HH67" s="32"/>
      <c r="HI67" s="32"/>
      <c r="HJ67" s="32"/>
      <c r="HK67" s="32"/>
      <c r="HL67" s="32"/>
      <c r="HM67" s="32"/>
      <c r="HN67" s="32"/>
      <c r="HO67" s="32"/>
      <c r="HP67" s="32"/>
      <c r="HQ67" s="32"/>
      <c r="HR67" s="32"/>
      <c r="HS67" s="32"/>
      <c r="HT67" s="32"/>
      <c r="HU67" s="32"/>
      <c r="HV67" s="32"/>
      <c r="HW67" s="32"/>
      <c r="HX67" s="32"/>
      <c r="HY67" s="32"/>
      <c r="HZ67" s="32"/>
      <c r="IA67" s="32"/>
      <c r="IB67" s="32"/>
      <c r="IC67" s="32"/>
      <c r="ID67" s="32"/>
      <c r="IE67" s="32"/>
      <c r="IF67" s="32"/>
      <c r="IG67" s="32"/>
      <c r="IH67" s="32"/>
      <c r="II67" s="32"/>
      <c r="IJ67" s="32"/>
      <c r="IK67" s="32"/>
      <c r="IL67" s="32"/>
      <c r="IM67" s="32"/>
      <c r="IN67" s="32"/>
      <c r="IO67" s="32"/>
      <c r="IP67" s="32"/>
      <c r="IQ67" s="32"/>
      <c r="IR67" s="32"/>
      <c r="IS67" s="32"/>
      <c r="IT67" s="32"/>
      <c r="IU67" s="32"/>
      <c r="IV67" s="32"/>
      <c r="IW67" s="32"/>
      <c r="IX67" s="32"/>
      <c r="IY67" s="32"/>
      <c r="IZ67" s="32"/>
      <c r="JA67" s="32"/>
      <c r="JB67" s="32"/>
      <c r="JC67" s="32"/>
      <c r="JD67" s="32"/>
      <c r="JE67" s="32"/>
      <c r="JF67" s="32"/>
      <c r="JG67" s="32"/>
      <c r="JH67" s="32"/>
      <c r="JI67" s="32"/>
      <c r="JJ67" s="32"/>
      <c r="JK67" s="32"/>
      <c r="JL67" s="32"/>
      <c r="JM67" s="32"/>
      <c r="JN67" s="32"/>
      <c r="JO67" s="32"/>
      <c r="JP67" s="32"/>
      <c r="JQ67" s="32"/>
      <c r="JR67" s="32"/>
      <c r="JS67" s="32"/>
      <c r="JT67" s="32"/>
      <c r="JU67" s="32"/>
      <c r="JV67" s="32"/>
      <c r="JW67" s="32"/>
      <c r="JX67" s="32"/>
      <c r="JY67" s="32"/>
      <c r="JZ67" s="32"/>
      <c r="KA67" s="32"/>
      <c r="KB67" s="32"/>
      <c r="KC67" s="32"/>
      <c r="KD67" s="32"/>
      <c r="KE67" s="32"/>
      <c r="KF67" s="32"/>
      <c r="KG67" s="32"/>
      <c r="KH67" s="32"/>
      <c r="KI67" s="32"/>
      <c r="KJ67" s="32"/>
      <c r="KK67" s="32"/>
      <c r="KL67" s="32"/>
      <c r="KM67" s="32"/>
      <c r="KN67" s="32"/>
      <c r="KO67" s="32"/>
      <c r="KP67" s="32"/>
      <c r="KQ67" s="32"/>
      <c r="KR67" s="32"/>
      <c r="KS67" s="32"/>
      <c r="KT67" s="32"/>
      <c r="KU67" s="32"/>
      <c r="KV67" s="32"/>
      <c r="KW67" s="32"/>
      <c r="KX67" s="32"/>
      <c r="KY67" s="32"/>
      <c r="KZ67" s="32"/>
      <c r="LA67" s="32"/>
      <c r="LB67" s="32"/>
      <c r="LC67" s="32"/>
      <c r="LD67" s="32"/>
      <c r="LE67" s="32"/>
      <c r="LF67" s="32"/>
      <c r="LG67" s="32"/>
      <c r="LH67" s="32"/>
      <c r="LI67" s="32"/>
      <c r="LJ67" s="32"/>
      <c r="LK67" s="32"/>
      <c r="LL67" s="32"/>
      <c r="LM67" s="32"/>
      <c r="LN67" s="32"/>
      <c r="LO67" s="32"/>
      <c r="LP67" s="32"/>
      <c r="LQ67" s="32"/>
    </row>
    <row r="68" spans="2:329" ht="19.5" customHeight="1" x14ac:dyDescent="0.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c r="EO68" s="32"/>
      <c r="EP68" s="32"/>
      <c r="EQ68" s="32"/>
      <c r="ER68" s="32"/>
      <c r="ES68" s="32"/>
      <c r="ET68" s="32"/>
      <c r="EU68" s="32"/>
      <c r="EV68" s="32"/>
      <c r="EW68" s="32"/>
      <c r="EX68" s="32"/>
      <c r="EY68" s="32"/>
      <c r="EZ68" s="32"/>
      <c r="FA68" s="32"/>
      <c r="FB68" s="32"/>
      <c r="FC68" s="32"/>
      <c r="FD68" s="32"/>
      <c r="FE68" s="32"/>
      <c r="FF68" s="32"/>
      <c r="FG68" s="32"/>
      <c r="FH68" s="32"/>
      <c r="FI68" s="32"/>
      <c r="FJ68" s="32"/>
      <c r="FK68" s="32"/>
      <c r="FL68" s="32"/>
      <c r="FM68" s="32"/>
      <c r="FN68" s="32"/>
      <c r="FO68" s="32"/>
      <c r="FP68" s="32"/>
      <c r="FQ68" s="32"/>
      <c r="FR68" s="32"/>
      <c r="FS68" s="32"/>
      <c r="FT68" s="32"/>
      <c r="FU68" s="32"/>
      <c r="FV68" s="32"/>
      <c r="FW68" s="32"/>
      <c r="FX68" s="32"/>
      <c r="FY68" s="32"/>
      <c r="FZ68" s="32"/>
      <c r="GA68" s="32"/>
      <c r="GB68" s="32"/>
      <c r="GC68" s="32"/>
      <c r="GD68" s="32"/>
      <c r="GE68" s="32"/>
      <c r="GF68" s="32"/>
      <c r="GG68" s="32"/>
      <c r="GH68" s="32"/>
      <c r="GI68" s="32"/>
      <c r="GJ68" s="32"/>
      <c r="GK68" s="32"/>
      <c r="GL68" s="32"/>
      <c r="GM68" s="32"/>
      <c r="GN68" s="32"/>
      <c r="GO68" s="32"/>
      <c r="GP68" s="32"/>
      <c r="GQ68" s="32"/>
      <c r="GR68" s="32"/>
      <c r="GS68" s="32"/>
      <c r="GT68" s="32"/>
      <c r="GU68" s="32"/>
      <c r="GV68" s="32"/>
      <c r="GW68" s="32"/>
      <c r="GX68" s="32"/>
      <c r="GY68" s="32"/>
      <c r="GZ68" s="32"/>
      <c r="HA68" s="32"/>
      <c r="HB68" s="32"/>
      <c r="HC68" s="32"/>
      <c r="HD68" s="32"/>
      <c r="HE68" s="32"/>
      <c r="HF68" s="32"/>
      <c r="HG68" s="32"/>
      <c r="HH68" s="32"/>
      <c r="HI68" s="32"/>
      <c r="HJ68" s="32"/>
      <c r="HK68" s="32"/>
      <c r="HL68" s="32"/>
      <c r="HM68" s="32"/>
      <c r="HN68" s="32"/>
      <c r="HO68" s="32"/>
      <c r="HP68" s="32"/>
      <c r="HQ68" s="32"/>
      <c r="HR68" s="32"/>
      <c r="HS68" s="32"/>
      <c r="HT68" s="32"/>
      <c r="HU68" s="32"/>
      <c r="HV68" s="32"/>
      <c r="HW68" s="32"/>
      <c r="HX68" s="32"/>
      <c r="HY68" s="32"/>
      <c r="HZ68" s="32"/>
      <c r="IA68" s="32"/>
      <c r="IB68" s="32"/>
      <c r="IC68" s="32"/>
      <c r="ID68" s="32"/>
      <c r="IE68" s="32"/>
      <c r="IF68" s="32"/>
      <c r="IG68" s="32"/>
      <c r="IH68" s="32"/>
      <c r="II68" s="32"/>
      <c r="IJ68" s="32"/>
      <c r="IK68" s="32"/>
      <c r="IL68" s="32"/>
      <c r="IM68" s="32"/>
      <c r="IN68" s="32"/>
      <c r="IO68" s="32"/>
      <c r="IP68" s="32"/>
      <c r="IQ68" s="32"/>
      <c r="IR68" s="32"/>
      <c r="IS68" s="32"/>
      <c r="IT68" s="32"/>
      <c r="IU68" s="32"/>
      <c r="IV68" s="32"/>
      <c r="IW68" s="32"/>
      <c r="IX68" s="32"/>
      <c r="IY68" s="32"/>
      <c r="IZ68" s="32"/>
      <c r="JA68" s="32"/>
      <c r="JB68" s="32"/>
      <c r="JC68" s="32"/>
      <c r="JD68" s="32"/>
      <c r="JE68" s="32"/>
      <c r="JF68" s="32"/>
      <c r="JG68" s="32"/>
      <c r="JH68" s="32"/>
      <c r="JI68" s="32"/>
      <c r="JJ68" s="32"/>
      <c r="JK68" s="32"/>
      <c r="JL68" s="32"/>
      <c r="JM68" s="32"/>
      <c r="JN68" s="32"/>
      <c r="JO68" s="32"/>
      <c r="JP68" s="32"/>
      <c r="JQ68" s="32"/>
      <c r="JR68" s="32"/>
      <c r="JS68" s="32"/>
      <c r="JT68" s="32"/>
      <c r="JU68" s="32"/>
      <c r="JV68" s="32"/>
      <c r="JW68" s="32"/>
      <c r="JX68" s="32"/>
      <c r="JY68" s="32"/>
      <c r="JZ68" s="32"/>
      <c r="KA68" s="32"/>
      <c r="KB68" s="32"/>
      <c r="KC68" s="32"/>
      <c r="KD68" s="32"/>
      <c r="KE68" s="32"/>
      <c r="KF68" s="32"/>
      <c r="KG68" s="32"/>
      <c r="KH68" s="32"/>
      <c r="KI68" s="32"/>
      <c r="KJ68" s="32"/>
      <c r="KK68" s="32"/>
      <c r="KL68" s="32"/>
      <c r="KM68" s="32"/>
      <c r="KN68" s="32"/>
      <c r="KO68" s="32"/>
      <c r="KP68" s="32"/>
      <c r="KQ68" s="32"/>
      <c r="KR68" s="32"/>
      <c r="KS68" s="32"/>
      <c r="KT68" s="32"/>
      <c r="KU68" s="32"/>
      <c r="KV68" s="32"/>
      <c r="KW68" s="32"/>
      <c r="KX68" s="32"/>
      <c r="KY68" s="32"/>
      <c r="KZ68" s="32"/>
      <c r="LA68" s="32"/>
      <c r="LB68" s="32"/>
      <c r="LC68" s="32"/>
      <c r="LD68" s="32"/>
      <c r="LE68" s="32"/>
      <c r="LF68" s="32"/>
      <c r="LG68" s="32"/>
      <c r="LH68" s="32"/>
      <c r="LI68" s="32"/>
      <c r="LJ68" s="32"/>
      <c r="LK68" s="32"/>
      <c r="LL68" s="32"/>
      <c r="LM68" s="32"/>
      <c r="LN68" s="32"/>
      <c r="LO68" s="32"/>
      <c r="LP68" s="32"/>
      <c r="LQ68" s="32"/>
    </row>
    <row r="69" spans="2:329" ht="19.5" customHeight="1" x14ac:dyDescent="0.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c r="IP69" s="32"/>
      <c r="IQ69" s="32"/>
      <c r="IR69" s="32"/>
      <c r="IS69" s="32"/>
      <c r="IT69" s="32"/>
      <c r="IU69" s="32"/>
      <c r="IV69" s="32"/>
      <c r="IW69" s="32"/>
      <c r="IX69" s="32"/>
      <c r="IY69" s="32"/>
      <c r="IZ69" s="32"/>
      <c r="JA69" s="32"/>
      <c r="JB69" s="32"/>
      <c r="JC69" s="32"/>
      <c r="JD69" s="32"/>
      <c r="JE69" s="32"/>
      <c r="JF69" s="32"/>
      <c r="JG69" s="32"/>
      <c r="JH69" s="32"/>
      <c r="JI69" s="32"/>
      <c r="JJ69" s="32"/>
      <c r="JK69" s="32"/>
      <c r="JL69" s="32"/>
      <c r="JM69" s="32"/>
      <c r="JN69" s="32"/>
      <c r="JO69" s="32"/>
      <c r="JP69" s="32"/>
      <c r="JQ69" s="32"/>
      <c r="JR69" s="32"/>
      <c r="JS69" s="32"/>
      <c r="JT69" s="32"/>
      <c r="JU69" s="32"/>
      <c r="JV69" s="32"/>
      <c r="JW69" s="32"/>
      <c r="JX69" s="32"/>
      <c r="JY69" s="32"/>
      <c r="JZ69" s="32"/>
      <c r="KA69" s="32"/>
      <c r="KB69" s="32"/>
      <c r="KC69" s="32"/>
      <c r="KD69" s="32"/>
      <c r="KE69" s="32"/>
      <c r="KF69" s="32"/>
      <c r="KG69" s="32"/>
      <c r="KH69" s="32"/>
      <c r="KI69" s="32"/>
      <c r="KJ69" s="32"/>
      <c r="KK69" s="32"/>
      <c r="KL69" s="32"/>
      <c r="KM69" s="32"/>
      <c r="KN69" s="32"/>
      <c r="KO69" s="32"/>
      <c r="KP69" s="32"/>
      <c r="KQ69" s="32"/>
      <c r="KR69" s="32"/>
      <c r="KS69" s="32"/>
      <c r="KT69" s="32"/>
      <c r="KU69" s="32"/>
      <c r="KV69" s="32"/>
      <c r="KW69" s="32"/>
      <c r="KX69" s="32"/>
      <c r="KY69" s="32"/>
      <c r="KZ69" s="32"/>
      <c r="LA69" s="32"/>
      <c r="LB69" s="32"/>
      <c r="LC69" s="32"/>
      <c r="LD69" s="32"/>
      <c r="LE69" s="32"/>
      <c r="LF69" s="32"/>
      <c r="LG69" s="32"/>
      <c r="LH69" s="32"/>
      <c r="LI69" s="32"/>
      <c r="LJ69" s="32"/>
      <c r="LK69" s="32"/>
      <c r="LL69" s="32"/>
      <c r="LM69" s="32"/>
      <c r="LN69" s="32"/>
      <c r="LO69" s="32"/>
      <c r="LP69" s="32"/>
      <c r="LQ69" s="32"/>
    </row>
    <row r="70" spans="2:329" ht="16.5" customHeight="1" x14ac:dyDescent="0.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c r="GO70" s="32"/>
      <c r="GP70" s="32"/>
      <c r="GQ70" s="32"/>
      <c r="GR70" s="32"/>
      <c r="GS70" s="32"/>
      <c r="GT70" s="32"/>
      <c r="GU70" s="32"/>
      <c r="GV70" s="32"/>
      <c r="GW70" s="32"/>
      <c r="GX70" s="32"/>
      <c r="GY70" s="32"/>
      <c r="GZ70" s="32"/>
      <c r="HA70" s="32"/>
      <c r="HB70" s="32"/>
      <c r="HC70" s="32"/>
      <c r="HD70" s="32"/>
      <c r="HE70" s="32"/>
      <c r="HF70" s="32"/>
      <c r="HG70" s="32"/>
      <c r="HH70" s="32"/>
      <c r="HI70" s="32"/>
      <c r="HJ70" s="32"/>
      <c r="HK70" s="32"/>
      <c r="HL70" s="32"/>
      <c r="HM70" s="32"/>
      <c r="HN70" s="32"/>
      <c r="HO70" s="32"/>
      <c r="HP70" s="32"/>
      <c r="HQ70" s="32"/>
      <c r="HR70" s="32"/>
      <c r="HS70" s="32"/>
      <c r="HT70" s="32"/>
      <c r="HU70" s="32"/>
      <c r="HV70" s="32"/>
      <c r="HW70" s="32"/>
      <c r="HX70" s="32"/>
      <c r="HY70" s="32"/>
      <c r="HZ70" s="32"/>
      <c r="IA70" s="32"/>
      <c r="IB70" s="32"/>
      <c r="IC70" s="32"/>
      <c r="ID70" s="32"/>
      <c r="IE70" s="32"/>
      <c r="IF70" s="32"/>
      <c r="IG70" s="32"/>
      <c r="IH70" s="32"/>
      <c r="II70" s="32"/>
      <c r="IJ70" s="32"/>
      <c r="IK70" s="32"/>
      <c r="IL70" s="32"/>
      <c r="IM70" s="32"/>
      <c r="IN70" s="32"/>
      <c r="IO70" s="32"/>
      <c r="IP70" s="32"/>
      <c r="IQ70" s="32"/>
      <c r="IR70" s="32"/>
      <c r="IS70" s="32"/>
      <c r="IT70" s="32"/>
      <c r="IU70" s="32"/>
      <c r="IV70" s="32"/>
      <c r="IW70" s="32"/>
      <c r="IX70" s="32"/>
      <c r="IY70" s="32"/>
      <c r="IZ70" s="32"/>
      <c r="JA70" s="32"/>
      <c r="JB70" s="32"/>
      <c r="JC70" s="32"/>
      <c r="JD70" s="32"/>
      <c r="JE70" s="32"/>
      <c r="JF70" s="32"/>
      <c r="JG70" s="32"/>
      <c r="JH70" s="32"/>
      <c r="JI70" s="32"/>
      <c r="JJ70" s="32"/>
      <c r="JK70" s="32"/>
      <c r="JL70" s="32"/>
      <c r="JM70" s="32"/>
      <c r="JN70" s="32"/>
      <c r="JO70" s="32"/>
      <c r="JP70" s="32"/>
      <c r="JQ70" s="32"/>
      <c r="JR70" s="32"/>
      <c r="JS70" s="32"/>
      <c r="JT70" s="32"/>
      <c r="JU70" s="32"/>
      <c r="JV70" s="32"/>
      <c r="JW70" s="32"/>
      <c r="JX70" s="32"/>
      <c r="JY70" s="32"/>
      <c r="JZ70" s="32"/>
      <c r="KA70" s="32"/>
      <c r="KB70" s="32"/>
      <c r="KC70" s="32"/>
      <c r="KD70" s="32"/>
      <c r="KE70" s="32"/>
      <c r="KF70" s="32"/>
      <c r="KG70" s="32"/>
      <c r="KH70" s="32"/>
      <c r="KI70" s="32"/>
      <c r="KJ70" s="32"/>
      <c r="KK70" s="32"/>
      <c r="KL70" s="32"/>
      <c r="KM70" s="32"/>
      <c r="KN70" s="32"/>
      <c r="KO70" s="32"/>
      <c r="KP70" s="32"/>
      <c r="KQ70" s="32"/>
      <c r="KR70" s="32"/>
      <c r="KS70" s="32"/>
      <c r="KT70" s="32"/>
      <c r="KU70" s="32"/>
      <c r="KV70" s="32"/>
      <c r="KW70" s="32"/>
      <c r="KX70" s="32"/>
      <c r="KY70" s="32"/>
      <c r="KZ70" s="32"/>
      <c r="LA70" s="32"/>
      <c r="LB70" s="32"/>
      <c r="LC70" s="32"/>
      <c r="LD70" s="32"/>
      <c r="LE70" s="32"/>
      <c r="LF70" s="32"/>
      <c r="LG70" s="32"/>
      <c r="LH70" s="32"/>
      <c r="LI70" s="32"/>
      <c r="LJ70" s="32"/>
      <c r="LK70" s="32"/>
      <c r="LL70" s="32"/>
      <c r="LM70" s="32"/>
      <c r="LN70" s="32"/>
      <c r="LO70" s="32"/>
      <c r="LP70" s="32"/>
      <c r="LQ70" s="32"/>
    </row>
    <row r="71" spans="2:329" x14ac:dyDescent="0.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32"/>
      <c r="IE71" s="32"/>
      <c r="IF71" s="32"/>
      <c r="IG71" s="32"/>
      <c r="IH71" s="32"/>
      <c r="II71" s="32"/>
      <c r="IJ71" s="32"/>
      <c r="IK71" s="32"/>
      <c r="IL71" s="32"/>
      <c r="IM71" s="32"/>
      <c r="IN71" s="32"/>
      <c r="IO71" s="32"/>
      <c r="IP71" s="32"/>
      <c r="IQ71" s="32"/>
      <c r="IR71" s="32"/>
      <c r="IS71" s="32"/>
      <c r="IT71" s="32"/>
      <c r="IU71" s="32"/>
      <c r="IV71" s="32"/>
      <c r="IW71" s="32"/>
      <c r="IX71" s="32"/>
      <c r="IY71" s="32"/>
      <c r="IZ71" s="32"/>
      <c r="JA71" s="32"/>
      <c r="JB71" s="32"/>
      <c r="JC71" s="32"/>
      <c r="JD71" s="32"/>
      <c r="JE71" s="32"/>
      <c r="JF71" s="32"/>
      <c r="JG71" s="32"/>
      <c r="JH71" s="32"/>
      <c r="JI71" s="32"/>
      <c r="JJ71" s="32"/>
      <c r="JK71" s="32"/>
      <c r="JL71" s="32"/>
      <c r="JM71" s="32"/>
      <c r="JN71" s="32"/>
      <c r="JO71" s="32"/>
      <c r="JP71" s="32"/>
      <c r="JQ71" s="32"/>
      <c r="JR71" s="32"/>
      <c r="JS71" s="32"/>
      <c r="JT71" s="32"/>
      <c r="JU71" s="32"/>
      <c r="JV71" s="32"/>
      <c r="JW71" s="32"/>
      <c r="JX71" s="32"/>
      <c r="JY71" s="32"/>
      <c r="JZ71" s="32"/>
      <c r="KA71" s="32"/>
      <c r="KB71" s="32"/>
      <c r="KC71" s="32"/>
      <c r="KD71" s="32"/>
      <c r="KE71" s="32"/>
      <c r="KF71" s="32"/>
      <c r="KG71" s="32"/>
      <c r="KH71" s="32"/>
      <c r="KI71" s="32"/>
      <c r="KJ71" s="32"/>
      <c r="KK71" s="32"/>
      <c r="KL71" s="32"/>
      <c r="KM71" s="32"/>
      <c r="KN71" s="32"/>
      <c r="KO71" s="32"/>
      <c r="KP71" s="32"/>
      <c r="KQ71" s="32"/>
      <c r="KR71" s="32"/>
      <c r="KS71" s="32"/>
      <c r="KT71" s="32"/>
      <c r="KU71" s="32"/>
      <c r="KV71" s="32"/>
      <c r="KW71" s="32"/>
      <c r="KX71" s="32"/>
      <c r="KY71" s="32"/>
      <c r="KZ71" s="32"/>
      <c r="LA71" s="32"/>
      <c r="LB71" s="32"/>
      <c r="LC71" s="32"/>
      <c r="LD71" s="32"/>
      <c r="LE71" s="32"/>
      <c r="LF71" s="32"/>
      <c r="LG71" s="32"/>
      <c r="LH71" s="32"/>
      <c r="LI71" s="32"/>
      <c r="LJ71" s="32"/>
      <c r="LK71" s="32"/>
      <c r="LL71" s="32"/>
      <c r="LM71" s="32"/>
      <c r="LN71" s="32"/>
      <c r="LO71" s="32"/>
      <c r="LP71" s="32"/>
      <c r="LQ71" s="32"/>
    </row>
    <row r="72" spans="2:329" x14ac:dyDescent="0.2">
      <c r="B72" s="51"/>
      <c r="C72" s="51"/>
      <c r="D72" s="51"/>
      <c r="E72" s="51"/>
      <c r="F72" s="51"/>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c r="GO72" s="32"/>
      <c r="GP72" s="32"/>
      <c r="GQ72" s="32"/>
      <c r="GR72" s="32"/>
      <c r="GS72" s="32"/>
      <c r="GT72" s="32"/>
      <c r="GU72" s="32"/>
      <c r="GV72" s="32"/>
      <c r="GW72" s="32"/>
      <c r="GX72" s="32"/>
      <c r="GY72" s="32"/>
      <c r="GZ72" s="32"/>
      <c r="HA72" s="32"/>
      <c r="HB72" s="32"/>
      <c r="HC72" s="32"/>
      <c r="HD72" s="32"/>
      <c r="HE72" s="32"/>
      <c r="HF72" s="32"/>
      <c r="HG72" s="32"/>
      <c r="HH72" s="32"/>
      <c r="HI72" s="32"/>
      <c r="HJ72" s="32"/>
      <c r="HK72" s="32"/>
      <c r="HL72" s="32"/>
      <c r="HM72" s="32"/>
      <c r="HN72" s="32"/>
      <c r="HO72" s="32"/>
      <c r="HP72" s="32"/>
      <c r="HQ72" s="32"/>
      <c r="HR72" s="32"/>
      <c r="HS72" s="32"/>
      <c r="HT72" s="32"/>
      <c r="HU72" s="32"/>
      <c r="HV72" s="32"/>
      <c r="HW72" s="32"/>
      <c r="HX72" s="32"/>
      <c r="HY72" s="32"/>
      <c r="HZ72" s="32"/>
      <c r="IA72" s="32"/>
      <c r="IB72" s="32"/>
      <c r="IC72" s="32"/>
      <c r="ID72" s="32"/>
      <c r="IE72" s="32"/>
      <c r="IF72" s="32"/>
      <c r="IG72" s="32"/>
      <c r="IH72" s="32"/>
      <c r="II72" s="32"/>
      <c r="IJ72" s="32"/>
      <c r="IK72" s="32"/>
      <c r="IL72" s="32"/>
      <c r="IM72" s="32"/>
      <c r="IN72" s="32"/>
      <c r="IO72" s="32"/>
      <c r="IP72" s="32"/>
      <c r="IQ72" s="32"/>
      <c r="IR72" s="32"/>
      <c r="IS72" s="32"/>
      <c r="IT72" s="32"/>
      <c r="IU72" s="32"/>
      <c r="IV72" s="32"/>
      <c r="IW72" s="32"/>
      <c r="IX72" s="32"/>
      <c r="IY72" s="32"/>
      <c r="IZ72" s="32"/>
      <c r="JA72" s="32"/>
      <c r="JB72" s="32"/>
      <c r="JC72" s="32"/>
      <c r="JD72" s="32"/>
      <c r="JE72" s="32"/>
      <c r="JF72" s="32"/>
      <c r="JG72" s="32"/>
      <c r="JH72" s="32"/>
      <c r="JI72" s="32"/>
      <c r="JJ72" s="32"/>
      <c r="JK72" s="32"/>
      <c r="JL72" s="32"/>
      <c r="JM72" s="32"/>
      <c r="JN72" s="32"/>
      <c r="JO72" s="32"/>
      <c r="JP72" s="32"/>
      <c r="JQ72" s="32"/>
      <c r="JR72" s="32"/>
      <c r="JS72" s="32"/>
      <c r="JT72" s="32"/>
      <c r="JU72" s="32"/>
      <c r="JV72" s="32"/>
      <c r="JW72" s="32"/>
      <c r="JX72" s="32"/>
      <c r="JY72" s="32"/>
      <c r="JZ72" s="32"/>
      <c r="KA72" s="32"/>
      <c r="KB72" s="32"/>
      <c r="KC72" s="32"/>
      <c r="KD72" s="32"/>
      <c r="KE72" s="32"/>
      <c r="KF72" s="32"/>
      <c r="KG72" s="32"/>
      <c r="KH72" s="32"/>
      <c r="KI72" s="32"/>
      <c r="KJ72" s="32"/>
      <c r="KK72" s="32"/>
      <c r="KL72" s="32"/>
      <c r="KM72" s="32"/>
      <c r="KN72" s="32"/>
      <c r="KO72" s="32"/>
      <c r="KP72" s="32"/>
      <c r="KQ72" s="32"/>
      <c r="KR72" s="32"/>
      <c r="KS72" s="32"/>
      <c r="KT72" s="32"/>
      <c r="KU72" s="32"/>
      <c r="KV72" s="32"/>
      <c r="KW72" s="32"/>
      <c r="KX72" s="32"/>
      <c r="KY72" s="32"/>
      <c r="KZ72" s="32"/>
      <c r="LA72" s="32"/>
      <c r="LB72" s="32"/>
      <c r="LC72" s="32"/>
      <c r="LD72" s="32"/>
      <c r="LE72" s="32"/>
      <c r="LF72" s="32"/>
      <c r="LG72" s="32"/>
      <c r="LH72" s="32"/>
      <c r="LI72" s="32"/>
      <c r="LJ72" s="32"/>
      <c r="LK72" s="32"/>
      <c r="LL72" s="32"/>
      <c r="LM72" s="32"/>
      <c r="LN72" s="32"/>
      <c r="LO72" s="32"/>
      <c r="LP72" s="32"/>
      <c r="LQ72" s="32"/>
    </row>
    <row r="73" spans="2:329" x14ac:dyDescent="0.2">
      <c r="B73" s="51"/>
      <c r="C73" s="51"/>
      <c r="D73" s="51"/>
      <c r="E73" s="51"/>
      <c r="F73" s="51"/>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c r="GO73" s="32"/>
      <c r="GP73" s="32"/>
      <c r="GQ73" s="32"/>
      <c r="GR73" s="32"/>
      <c r="GS73" s="32"/>
      <c r="GT73" s="32"/>
      <c r="GU73" s="32"/>
      <c r="GV73" s="32"/>
      <c r="GW73" s="32"/>
      <c r="GX73" s="32"/>
      <c r="GY73" s="32"/>
      <c r="GZ73" s="32"/>
      <c r="HA73" s="32"/>
      <c r="HB73" s="32"/>
      <c r="HC73" s="32"/>
      <c r="HD73" s="32"/>
      <c r="HE73" s="32"/>
      <c r="HF73" s="32"/>
      <c r="HG73" s="32"/>
      <c r="HH73" s="32"/>
      <c r="HI73" s="32"/>
      <c r="HJ73" s="32"/>
      <c r="HK73" s="32"/>
      <c r="HL73" s="32"/>
      <c r="HM73" s="32"/>
      <c r="HN73" s="32"/>
      <c r="HO73" s="32"/>
      <c r="HP73" s="32"/>
      <c r="HQ73" s="32"/>
      <c r="HR73" s="32"/>
      <c r="HS73" s="32"/>
      <c r="HT73" s="32"/>
      <c r="HU73" s="32"/>
      <c r="HV73" s="32"/>
      <c r="HW73" s="32"/>
      <c r="HX73" s="32"/>
      <c r="HY73" s="32"/>
      <c r="HZ73" s="32"/>
      <c r="IA73" s="32"/>
      <c r="IB73" s="32"/>
      <c r="IC73" s="32"/>
      <c r="ID73" s="32"/>
      <c r="IE73" s="32"/>
      <c r="IF73" s="32"/>
      <c r="IG73" s="32"/>
      <c r="IH73" s="32"/>
      <c r="II73" s="32"/>
      <c r="IJ73" s="32"/>
      <c r="IK73" s="32"/>
      <c r="IL73" s="32"/>
      <c r="IM73" s="32"/>
      <c r="IN73" s="32"/>
      <c r="IO73" s="32"/>
      <c r="IP73" s="32"/>
      <c r="IQ73" s="32"/>
      <c r="IR73" s="32"/>
      <c r="IS73" s="32"/>
      <c r="IT73" s="32"/>
      <c r="IU73" s="32"/>
      <c r="IV73" s="32"/>
      <c r="IW73" s="32"/>
      <c r="IX73" s="32"/>
      <c r="IY73" s="32"/>
      <c r="IZ73" s="32"/>
      <c r="JA73" s="32"/>
      <c r="JB73" s="32"/>
      <c r="JC73" s="32"/>
      <c r="JD73" s="32"/>
      <c r="JE73" s="32"/>
      <c r="JF73" s="32"/>
      <c r="JG73" s="32"/>
      <c r="JH73" s="32"/>
      <c r="JI73" s="32"/>
      <c r="JJ73" s="32"/>
      <c r="JK73" s="32"/>
      <c r="JL73" s="32"/>
      <c r="JM73" s="32"/>
      <c r="JN73" s="32"/>
      <c r="JO73" s="32"/>
      <c r="JP73" s="32"/>
      <c r="JQ73" s="32"/>
      <c r="JR73" s="32"/>
      <c r="JS73" s="32"/>
      <c r="JT73" s="32"/>
      <c r="JU73" s="32"/>
      <c r="JV73" s="32"/>
      <c r="JW73" s="32"/>
      <c r="JX73" s="32"/>
      <c r="JY73" s="32"/>
      <c r="JZ73" s="32"/>
      <c r="KA73" s="32"/>
      <c r="KB73" s="32"/>
      <c r="KC73" s="32"/>
      <c r="KD73" s="32"/>
      <c r="KE73" s="32"/>
      <c r="KF73" s="32"/>
      <c r="KG73" s="32"/>
      <c r="KH73" s="32"/>
      <c r="KI73" s="32"/>
      <c r="KJ73" s="32"/>
      <c r="KK73" s="32"/>
      <c r="KL73" s="32"/>
      <c r="KM73" s="32"/>
      <c r="KN73" s="32"/>
      <c r="KO73" s="32"/>
      <c r="KP73" s="32"/>
      <c r="KQ73" s="32"/>
      <c r="KR73" s="32"/>
      <c r="KS73" s="32"/>
      <c r="KT73" s="32"/>
      <c r="KU73" s="32"/>
      <c r="KV73" s="32"/>
      <c r="KW73" s="32"/>
      <c r="KX73" s="32"/>
      <c r="KY73" s="32"/>
      <c r="KZ73" s="32"/>
      <c r="LA73" s="32"/>
      <c r="LB73" s="32"/>
      <c r="LC73" s="32"/>
      <c r="LD73" s="32"/>
      <c r="LE73" s="32"/>
      <c r="LF73" s="32"/>
      <c r="LG73" s="32"/>
      <c r="LH73" s="32"/>
      <c r="LI73" s="32"/>
      <c r="LJ73" s="32"/>
      <c r="LK73" s="32"/>
      <c r="LL73" s="32"/>
      <c r="LM73" s="32"/>
      <c r="LN73" s="32"/>
      <c r="LO73" s="32"/>
      <c r="LP73" s="32"/>
      <c r="LQ73" s="32"/>
    </row>
    <row r="74" spans="2:329" x14ac:dyDescent="0.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c r="GO74" s="32"/>
      <c r="GP74" s="32"/>
      <c r="GQ74" s="32"/>
      <c r="GR74" s="32"/>
      <c r="GS74" s="32"/>
      <c r="GT74" s="32"/>
      <c r="GU74" s="32"/>
      <c r="GV74" s="32"/>
      <c r="GW74" s="32"/>
      <c r="GX74" s="32"/>
      <c r="GY74" s="32"/>
      <c r="GZ74" s="32"/>
      <c r="HA74" s="32"/>
      <c r="HB74" s="32"/>
      <c r="HC74" s="32"/>
      <c r="HD74" s="32"/>
      <c r="HE74" s="32"/>
      <c r="HF74" s="32"/>
      <c r="HG74" s="32"/>
      <c r="HH74" s="32"/>
      <c r="HI74" s="32"/>
      <c r="HJ74" s="32"/>
      <c r="HK74" s="32"/>
      <c r="HL74" s="32"/>
      <c r="HM74" s="32"/>
      <c r="HN74" s="32"/>
      <c r="HO74" s="32"/>
      <c r="HP74" s="32"/>
      <c r="HQ74" s="32"/>
      <c r="HR74" s="32"/>
      <c r="HS74" s="32"/>
      <c r="HT74" s="32"/>
      <c r="HU74" s="32"/>
      <c r="HV74" s="32"/>
      <c r="HW74" s="32"/>
      <c r="HX74" s="32"/>
      <c r="HY74" s="32"/>
      <c r="HZ74" s="32"/>
      <c r="IA74" s="32"/>
      <c r="IB74" s="32"/>
      <c r="IC74" s="32"/>
      <c r="ID74" s="32"/>
      <c r="IE74" s="32"/>
      <c r="IF74" s="32"/>
      <c r="IG74" s="32"/>
      <c r="IH74" s="32"/>
      <c r="II74" s="32"/>
      <c r="IJ74" s="32"/>
      <c r="IK74" s="32"/>
      <c r="IL74" s="32"/>
      <c r="IM74" s="32"/>
      <c r="IN74" s="32"/>
      <c r="IO74" s="32"/>
      <c r="IP74" s="32"/>
      <c r="IQ74" s="32"/>
      <c r="IR74" s="32"/>
      <c r="IS74" s="32"/>
      <c r="IT74" s="32"/>
      <c r="IU74" s="32"/>
      <c r="IV74" s="32"/>
      <c r="IW74" s="32"/>
      <c r="IX74" s="32"/>
      <c r="IY74" s="32"/>
      <c r="IZ74" s="32"/>
      <c r="JA74" s="32"/>
      <c r="JB74" s="32"/>
      <c r="JC74" s="32"/>
      <c r="JD74" s="32"/>
      <c r="JE74" s="32"/>
      <c r="JF74" s="32"/>
      <c r="JG74" s="32"/>
      <c r="JH74" s="32"/>
      <c r="JI74" s="32"/>
      <c r="JJ74" s="32"/>
      <c r="JK74" s="32"/>
      <c r="JL74" s="32"/>
      <c r="JM74" s="32"/>
      <c r="JN74" s="32"/>
      <c r="JO74" s="32"/>
      <c r="JP74" s="32"/>
      <c r="JQ74" s="32"/>
      <c r="JR74" s="32"/>
      <c r="JS74" s="32"/>
      <c r="JT74" s="32"/>
      <c r="JU74" s="32"/>
      <c r="JV74" s="32"/>
      <c r="JW74" s="32"/>
      <c r="JX74" s="32"/>
      <c r="JY74" s="32"/>
      <c r="JZ74" s="32"/>
      <c r="KA74" s="32"/>
      <c r="KB74" s="32"/>
      <c r="KC74" s="32"/>
      <c r="KD74" s="32"/>
      <c r="KE74" s="32"/>
      <c r="KF74" s="32"/>
      <c r="KG74" s="32"/>
      <c r="KH74" s="32"/>
      <c r="KI74" s="32"/>
      <c r="KJ74" s="32"/>
      <c r="KK74" s="32"/>
      <c r="KL74" s="32"/>
      <c r="KM74" s="32"/>
      <c r="KN74" s="32"/>
      <c r="KO74" s="32"/>
      <c r="KP74" s="32"/>
      <c r="KQ74" s="32"/>
      <c r="KR74" s="32"/>
      <c r="KS74" s="32"/>
      <c r="KT74" s="32"/>
      <c r="KU74" s="32"/>
      <c r="KV74" s="32"/>
      <c r="KW74" s="32"/>
      <c r="KX74" s="32"/>
      <c r="KY74" s="32"/>
      <c r="KZ74" s="32"/>
      <c r="LA74" s="32"/>
      <c r="LB74" s="32"/>
      <c r="LC74" s="32"/>
      <c r="LD74" s="32"/>
      <c r="LE74" s="32"/>
      <c r="LF74" s="32"/>
      <c r="LG74" s="32"/>
      <c r="LH74" s="32"/>
      <c r="LI74" s="32"/>
      <c r="LJ74" s="32"/>
      <c r="LK74" s="32"/>
      <c r="LL74" s="32"/>
      <c r="LM74" s="32"/>
      <c r="LN74" s="32"/>
      <c r="LO74" s="32"/>
      <c r="LP74" s="32"/>
      <c r="LQ74" s="32"/>
    </row>
    <row r="75" spans="2:329" x14ac:dyDescent="0.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c r="GO75" s="32"/>
      <c r="GP75" s="32"/>
      <c r="GQ75" s="32"/>
      <c r="GR75" s="32"/>
      <c r="GS75" s="32"/>
      <c r="GT75" s="32"/>
      <c r="GU75" s="32"/>
      <c r="GV75" s="32"/>
      <c r="GW75" s="32"/>
      <c r="GX75" s="32"/>
      <c r="GY75" s="32"/>
      <c r="GZ75" s="32"/>
      <c r="HA75" s="32"/>
      <c r="HB75" s="32"/>
      <c r="HC75" s="32"/>
      <c r="HD75" s="32"/>
      <c r="HE75" s="32"/>
      <c r="HF75" s="32"/>
      <c r="HG75" s="32"/>
      <c r="HH75" s="32"/>
      <c r="HI75" s="32"/>
      <c r="HJ75" s="32"/>
      <c r="HK75" s="32"/>
      <c r="HL75" s="32"/>
      <c r="HM75" s="32"/>
      <c r="HN75" s="32"/>
      <c r="HO75" s="32"/>
      <c r="HP75" s="32"/>
      <c r="HQ75" s="32"/>
      <c r="HR75" s="32"/>
      <c r="HS75" s="32"/>
      <c r="HT75" s="32"/>
      <c r="HU75" s="32"/>
      <c r="HV75" s="32"/>
      <c r="HW75" s="32"/>
      <c r="HX75" s="32"/>
      <c r="HY75" s="32"/>
      <c r="HZ75" s="32"/>
      <c r="IA75" s="32"/>
      <c r="IB75" s="32"/>
      <c r="IC75" s="32"/>
      <c r="ID75" s="32"/>
      <c r="IE75" s="32"/>
      <c r="IF75" s="32"/>
      <c r="IG75" s="32"/>
      <c r="IH75" s="32"/>
      <c r="II75" s="32"/>
      <c r="IJ75" s="32"/>
      <c r="IK75" s="32"/>
      <c r="IL75" s="32"/>
      <c r="IM75" s="32"/>
      <c r="IN75" s="32"/>
      <c r="IO75" s="32"/>
      <c r="IP75" s="32"/>
      <c r="IQ75" s="32"/>
      <c r="IR75" s="32"/>
      <c r="IS75" s="32"/>
      <c r="IT75" s="32"/>
      <c r="IU75" s="32"/>
      <c r="IV75" s="32"/>
      <c r="IW75" s="32"/>
      <c r="IX75" s="32"/>
      <c r="IY75" s="32"/>
      <c r="IZ75" s="32"/>
      <c r="JA75" s="32"/>
      <c r="JB75" s="32"/>
      <c r="JC75" s="32"/>
      <c r="JD75" s="32"/>
      <c r="JE75" s="32"/>
      <c r="JF75" s="32"/>
      <c r="JG75" s="32"/>
      <c r="JH75" s="32"/>
      <c r="JI75" s="32"/>
      <c r="JJ75" s="32"/>
      <c r="JK75" s="32"/>
      <c r="JL75" s="32"/>
      <c r="JM75" s="32"/>
      <c r="JN75" s="32"/>
      <c r="JO75" s="32"/>
      <c r="JP75" s="32"/>
      <c r="JQ75" s="32"/>
      <c r="JR75" s="32"/>
      <c r="JS75" s="32"/>
      <c r="JT75" s="32"/>
      <c r="JU75" s="32"/>
      <c r="JV75" s="32"/>
      <c r="JW75" s="32"/>
      <c r="JX75" s="32"/>
      <c r="JY75" s="32"/>
      <c r="JZ75" s="32"/>
      <c r="KA75" s="32"/>
      <c r="KB75" s="32"/>
      <c r="KC75" s="32"/>
      <c r="KD75" s="32"/>
      <c r="KE75" s="32"/>
      <c r="KF75" s="32"/>
      <c r="KG75" s="32"/>
      <c r="KH75" s="32"/>
      <c r="KI75" s="32"/>
      <c r="KJ75" s="32"/>
      <c r="KK75" s="32"/>
      <c r="KL75" s="32"/>
      <c r="KM75" s="32"/>
      <c r="KN75" s="32"/>
      <c r="KO75" s="32"/>
      <c r="KP75" s="32"/>
      <c r="KQ75" s="32"/>
      <c r="KR75" s="32"/>
      <c r="KS75" s="32"/>
      <c r="KT75" s="32"/>
      <c r="KU75" s="32"/>
      <c r="KV75" s="32"/>
      <c r="KW75" s="32"/>
      <c r="KX75" s="32"/>
      <c r="KY75" s="32"/>
      <c r="KZ75" s="32"/>
      <c r="LA75" s="32"/>
      <c r="LB75" s="32"/>
      <c r="LC75" s="32"/>
      <c r="LD75" s="32"/>
      <c r="LE75" s="32"/>
      <c r="LF75" s="32"/>
      <c r="LG75" s="32"/>
      <c r="LH75" s="32"/>
      <c r="LI75" s="32"/>
      <c r="LJ75" s="32"/>
      <c r="LK75" s="32"/>
      <c r="LL75" s="32"/>
      <c r="LM75" s="32"/>
      <c r="LN75" s="32"/>
      <c r="LO75" s="32"/>
      <c r="LP75" s="32"/>
      <c r="LQ75" s="32"/>
    </row>
    <row r="76" spans="2:329" x14ac:dyDescent="0.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c r="GV76" s="32"/>
      <c r="GW76" s="32"/>
      <c r="GX76" s="32"/>
      <c r="GY76" s="32"/>
      <c r="GZ76" s="32"/>
      <c r="HA76" s="32"/>
      <c r="HB76" s="32"/>
      <c r="HC76" s="32"/>
      <c r="HD76" s="32"/>
      <c r="HE76" s="32"/>
      <c r="HF76" s="32"/>
      <c r="HG76" s="32"/>
      <c r="HH76" s="32"/>
      <c r="HI76" s="32"/>
      <c r="HJ76" s="32"/>
      <c r="HK76" s="32"/>
      <c r="HL76" s="32"/>
      <c r="HM76" s="32"/>
      <c r="HN76" s="32"/>
      <c r="HO76" s="32"/>
      <c r="HP76" s="32"/>
      <c r="HQ76" s="32"/>
      <c r="HR76" s="32"/>
      <c r="HS76" s="32"/>
      <c r="HT76" s="32"/>
      <c r="HU76" s="32"/>
      <c r="HV76" s="32"/>
      <c r="HW76" s="32"/>
      <c r="HX76" s="32"/>
      <c r="HY76" s="32"/>
      <c r="HZ76" s="32"/>
      <c r="IA76" s="32"/>
      <c r="IB76" s="32"/>
      <c r="IC76" s="32"/>
      <c r="ID76" s="32"/>
      <c r="IE76" s="32"/>
      <c r="IF76" s="32"/>
      <c r="IG76" s="32"/>
      <c r="IH76" s="32"/>
      <c r="II76" s="32"/>
      <c r="IJ76" s="32"/>
      <c r="IK76" s="32"/>
      <c r="IL76" s="32"/>
      <c r="IM76" s="32"/>
      <c r="IN76" s="32"/>
      <c r="IO76" s="32"/>
      <c r="IP76" s="32"/>
      <c r="IQ76" s="32"/>
      <c r="IR76" s="32"/>
      <c r="IS76" s="32"/>
      <c r="IT76" s="32"/>
      <c r="IU76" s="32"/>
      <c r="IV76" s="32"/>
      <c r="IW76" s="32"/>
      <c r="IX76" s="32"/>
      <c r="IY76" s="32"/>
      <c r="IZ76" s="32"/>
      <c r="JA76" s="32"/>
      <c r="JB76" s="32"/>
      <c r="JC76" s="32"/>
      <c r="JD76" s="32"/>
      <c r="JE76" s="32"/>
      <c r="JF76" s="32"/>
      <c r="JG76" s="32"/>
      <c r="JH76" s="32"/>
      <c r="JI76" s="32"/>
      <c r="JJ76" s="32"/>
      <c r="JK76" s="32"/>
      <c r="JL76" s="32"/>
      <c r="JM76" s="32"/>
      <c r="JN76" s="32"/>
      <c r="JO76" s="32"/>
      <c r="JP76" s="32"/>
      <c r="JQ76" s="32"/>
      <c r="JR76" s="32"/>
      <c r="JS76" s="32"/>
      <c r="JT76" s="32"/>
      <c r="JU76" s="32"/>
      <c r="JV76" s="32"/>
      <c r="JW76" s="32"/>
      <c r="JX76" s="32"/>
      <c r="JY76" s="32"/>
      <c r="JZ76" s="32"/>
      <c r="KA76" s="32"/>
      <c r="KB76" s="32"/>
      <c r="KC76" s="32"/>
      <c r="KD76" s="32"/>
      <c r="KE76" s="32"/>
      <c r="KF76" s="32"/>
      <c r="KG76" s="32"/>
      <c r="KH76" s="32"/>
      <c r="KI76" s="32"/>
      <c r="KJ76" s="32"/>
      <c r="KK76" s="32"/>
      <c r="KL76" s="32"/>
      <c r="KM76" s="32"/>
      <c r="KN76" s="32"/>
      <c r="KO76" s="32"/>
      <c r="KP76" s="32"/>
      <c r="KQ76" s="32"/>
      <c r="KR76" s="32"/>
      <c r="KS76" s="32"/>
      <c r="KT76" s="32"/>
      <c r="KU76" s="32"/>
      <c r="KV76" s="32"/>
      <c r="KW76" s="32"/>
      <c r="KX76" s="32"/>
      <c r="KY76" s="32"/>
      <c r="KZ76" s="32"/>
      <c r="LA76" s="32"/>
      <c r="LB76" s="32"/>
      <c r="LC76" s="32"/>
      <c r="LD76" s="32"/>
      <c r="LE76" s="32"/>
      <c r="LF76" s="32"/>
      <c r="LG76" s="32"/>
      <c r="LH76" s="32"/>
      <c r="LI76" s="32"/>
      <c r="LJ76" s="32"/>
      <c r="LK76" s="32"/>
      <c r="LL76" s="32"/>
      <c r="LM76" s="32"/>
      <c r="LN76" s="32"/>
      <c r="LO76" s="32"/>
      <c r="LP76" s="32"/>
      <c r="LQ76" s="32"/>
    </row>
    <row r="77" spans="2:329" x14ac:dyDescent="0.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c r="GO77" s="32"/>
      <c r="GP77" s="32"/>
      <c r="GQ77" s="32"/>
      <c r="GR77" s="32"/>
      <c r="GS77" s="32"/>
      <c r="GT77" s="32"/>
      <c r="GU77" s="32"/>
      <c r="GV77" s="32"/>
      <c r="GW77" s="32"/>
      <c r="GX77" s="32"/>
      <c r="GY77" s="32"/>
      <c r="GZ77" s="32"/>
      <c r="HA77" s="32"/>
      <c r="HB77" s="32"/>
      <c r="HC77" s="32"/>
      <c r="HD77" s="32"/>
      <c r="HE77" s="32"/>
      <c r="HF77" s="32"/>
      <c r="HG77" s="32"/>
      <c r="HH77" s="32"/>
      <c r="HI77" s="32"/>
      <c r="HJ77" s="32"/>
      <c r="HK77" s="32"/>
      <c r="HL77" s="32"/>
      <c r="HM77" s="32"/>
      <c r="HN77" s="32"/>
      <c r="HO77" s="32"/>
      <c r="HP77" s="32"/>
      <c r="HQ77" s="32"/>
      <c r="HR77" s="32"/>
      <c r="HS77" s="32"/>
      <c r="HT77" s="32"/>
      <c r="HU77" s="32"/>
      <c r="HV77" s="32"/>
      <c r="HW77" s="32"/>
      <c r="HX77" s="32"/>
      <c r="HY77" s="32"/>
      <c r="HZ77" s="32"/>
      <c r="IA77" s="32"/>
      <c r="IB77" s="32"/>
      <c r="IC77" s="32"/>
      <c r="ID77" s="32"/>
      <c r="IE77" s="32"/>
      <c r="IF77" s="32"/>
      <c r="IG77" s="32"/>
      <c r="IH77" s="32"/>
      <c r="II77" s="32"/>
      <c r="IJ77" s="32"/>
      <c r="IK77" s="32"/>
      <c r="IL77" s="32"/>
      <c r="IM77" s="32"/>
      <c r="IN77" s="32"/>
      <c r="IO77" s="32"/>
      <c r="IP77" s="32"/>
      <c r="IQ77" s="32"/>
      <c r="IR77" s="32"/>
      <c r="IS77" s="32"/>
      <c r="IT77" s="32"/>
      <c r="IU77" s="32"/>
      <c r="IV77" s="32"/>
      <c r="IW77" s="32"/>
      <c r="IX77" s="32"/>
      <c r="IY77" s="32"/>
      <c r="IZ77" s="32"/>
      <c r="JA77" s="32"/>
      <c r="JB77" s="32"/>
      <c r="JC77" s="32"/>
      <c r="JD77" s="32"/>
      <c r="JE77" s="32"/>
      <c r="JF77" s="32"/>
      <c r="JG77" s="32"/>
      <c r="JH77" s="32"/>
      <c r="JI77" s="32"/>
      <c r="JJ77" s="32"/>
      <c r="JK77" s="32"/>
      <c r="JL77" s="32"/>
      <c r="JM77" s="32"/>
      <c r="JN77" s="32"/>
      <c r="JO77" s="32"/>
      <c r="JP77" s="32"/>
      <c r="JQ77" s="32"/>
      <c r="JR77" s="32"/>
      <c r="JS77" s="32"/>
      <c r="JT77" s="32"/>
      <c r="JU77" s="32"/>
      <c r="JV77" s="32"/>
      <c r="JW77" s="32"/>
      <c r="JX77" s="32"/>
      <c r="JY77" s="32"/>
      <c r="JZ77" s="32"/>
      <c r="KA77" s="32"/>
      <c r="KB77" s="32"/>
      <c r="KC77" s="32"/>
      <c r="KD77" s="32"/>
      <c r="KE77" s="32"/>
      <c r="KF77" s="32"/>
      <c r="KG77" s="32"/>
      <c r="KH77" s="32"/>
      <c r="KI77" s="32"/>
      <c r="KJ77" s="32"/>
      <c r="KK77" s="32"/>
      <c r="KL77" s="32"/>
      <c r="KM77" s="32"/>
      <c r="KN77" s="32"/>
      <c r="KO77" s="32"/>
      <c r="KP77" s="32"/>
      <c r="KQ77" s="32"/>
      <c r="KR77" s="32"/>
      <c r="KS77" s="32"/>
      <c r="KT77" s="32"/>
      <c r="KU77" s="32"/>
      <c r="KV77" s="32"/>
      <c r="KW77" s="32"/>
      <c r="KX77" s="32"/>
      <c r="KY77" s="32"/>
      <c r="KZ77" s="32"/>
      <c r="LA77" s="32"/>
      <c r="LB77" s="32"/>
      <c r="LC77" s="32"/>
      <c r="LD77" s="32"/>
      <c r="LE77" s="32"/>
      <c r="LF77" s="32"/>
      <c r="LG77" s="32"/>
      <c r="LH77" s="32"/>
      <c r="LI77" s="32"/>
      <c r="LJ77" s="32"/>
      <c r="LK77" s="32"/>
      <c r="LL77" s="32"/>
      <c r="LM77" s="32"/>
      <c r="LN77" s="32"/>
      <c r="LO77" s="32"/>
      <c r="LP77" s="32"/>
      <c r="LQ77" s="32"/>
    </row>
    <row r="78" spans="2:329" x14ac:dyDescent="0.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c r="EO78" s="32"/>
      <c r="EP78" s="32"/>
      <c r="EQ78" s="32"/>
      <c r="ER78" s="32"/>
      <c r="ES78" s="32"/>
      <c r="ET78" s="32"/>
      <c r="EU78" s="32"/>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c r="GO78" s="32"/>
      <c r="GP78" s="32"/>
      <c r="GQ78" s="32"/>
      <c r="GR78" s="32"/>
      <c r="GS78" s="32"/>
      <c r="GT78" s="32"/>
      <c r="GU78" s="32"/>
      <c r="GV78" s="32"/>
      <c r="GW78" s="32"/>
      <c r="GX78" s="32"/>
      <c r="GY78" s="32"/>
      <c r="GZ78" s="32"/>
      <c r="HA78" s="32"/>
      <c r="HB78" s="32"/>
      <c r="HC78" s="32"/>
      <c r="HD78" s="32"/>
      <c r="HE78" s="32"/>
      <c r="HF78" s="32"/>
      <c r="HG78" s="32"/>
      <c r="HH78" s="32"/>
      <c r="HI78" s="32"/>
      <c r="HJ78" s="32"/>
      <c r="HK78" s="32"/>
      <c r="HL78" s="32"/>
      <c r="HM78" s="32"/>
      <c r="HN78" s="32"/>
      <c r="HO78" s="32"/>
      <c r="HP78" s="32"/>
      <c r="HQ78" s="32"/>
      <c r="HR78" s="32"/>
      <c r="HS78" s="32"/>
      <c r="HT78" s="32"/>
      <c r="HU78" s="32"/>
      <c r="HV78" s="32"/>
      <c r="HW78" s="32"/>
      <c r="HX78" s="32"/>
      <c r="HY78" s="32"/>
      <c r="HZ78" s="32"/>
      <c r="IA78" s="32"/>
      <c r="IB78" s="32"/>
      <c r="IC78" s="32"/>
      <c r="ID78" s="32"/>
      <c r="IE78" s="32"/>
      <c r="IF78" s="32"/>
      <c r="IG78" s="32"/>
      <c r="IH78" s="32"/>
      <c r="II78" s="32"/>
      <c r="IJ78" s="32"/>
      <c r="IK78" s="32"/>
      <c r="IL78" s="32"/>
      <c r="IM78" s="32"/>
      <c r="IN78" s="32"/>
      <c r="IO78" s="32"/>
      <c r="IP78" s="32"/>
      <c r="IQ78" s="32"/>
      <c r="IR78" s="32"/>
      <c r="IS78" s="32"/>
      <c r="IT78" s="32"/>
      <c r="IU78" s="32"/>
      <c r="IV78" s="32"/>
      <c r="IW78" s="32"/>
      <c r="IX78" s="32"/>
      <c r="IY78" s="32"/>
      <c r="IZ78" s="32"/>
      <c r="JA78" s="32"/>
      <c r="JB78" s="32"/>
      <c r="JC78" s="32"/>
      <c r="JD78" s="32"/>
      <c r="JE78" s="32"/>
      <c r="JF78" s="32"/>
      <c r="JG78" s="32"/>
      <c r="JH78" s="32"/>
      <c r="JI78" s="32"/>
      <c r="JJ78" s="32"/>
      <c r="JK78" s="32"/>
      <c r="JL78" s="32"/>
      <c r="JM78" s="32"/>
      <c r="JN78" s="32"/>
      <c r="JO78" s="32"/>
      <c r="JP78" s="32"/>
      <c r="JQ78" s="32"/>
      <c r="JR78" s="32"/>
      <c r="JS78" s="32"/>
      <c r="JT78" s="32"/>
      <c r="JU78" s="32"/>
      <c r="JV78" s="32"/>
      <c r="JW78" s="32"/>
      <c r="JX78" s="32"/>
      <c r="JY78" s="32"/>
      <c r="JZ78" s="32"/>
      <c r="KA78" s="32"/>
      <c r="KB78" s="32"/>
      <c r="KC78" s="32"/>
      <c r="KD78" s="32"/>
      <c r="KE78" s="32"/>
      <c r="KF78" s="32"/>
      <c r="KG78" s="32"/>
      <c r="KH78" s="32"/>
      <c r="KI78" s="32"/>
      <c r="KJ78" s="32"/>
      <c r="KK78" s="32"/>
      <c r="KL78" s="32"/>
      <c r="KM78" s="32"/>
      <c r="KN78" s="32"/>
      <c r="KO78" s="32"/>
      <c r="KP78" s="32"/>
      <c r="KQ78" s="32"/>
      <c r="KR78" s="32"/>
      <c r="KS78" s="32"/>
      <c r="KT78" s="32"/>
      <c r="KU78" s="32"/>
      <c r="KV78" s="32"/>
      <c r="KW78" s="32"/>
      <c r="KX78" s="32"/>
      <c r="KY78" s="32"/>
      <c r="KZ78" s="32"/>
      <c r="LA78" s="32"/>
      <c r="LB78" s="32"/>
      <c r="LC78" s="32"/>
      <c r="LD78" s="32"/>
      <c r="LE78" s="32"/>
      <c r="LF78" s="32"/>
      <c r="LG78" s="32"/>
      <c r="LH78" s="32"/>
      <c r="LI78" s="32"/>
      <c r="LJ78" s="32"/>
      <c r="LK78" s="32"/>
      <c r="LL78" s="32"/>
      <c r="LM78" s="32"/>
      <c r="LN78" s="32"/>
      <c r="LO78" s="32"/>
      <c r="LP78" s="32"/>
      <c r="LQ78" s="32"/>
    </row>
    <row r="79" spans="2:329" x14ac:dyDescent="0.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c r="GO79" s="32"/>
      <c r="GP79" s="32"/>
      <c r="GQ79" s="32"/>
      <c r="GR79" s="32"/>
      <c r="GS79" s="32"/>
      <c r="GT79" s="32"/>
      <c r="GU79" s="32"/>
      <c r="GV79" s="32"/>
      <c r="GW79" s="32"/>
      <c r="GX79" s="32"/>
      <c r="GY79" s="32"/>
      <c r="GZ79" s="32"/>
      <c r="HA79" s="32"/>
      <c r="HB79" s="32"/>
      <c r="HC79" s="32"/>
      <c r="HD79" s="32"/>
      <c r="HE79" s="32"/>
      <c r="HF79" s="32"/>
      <c r="HG79" s="32"/>
      <c r="HH79" s="32"/>
      <c r="HI79" s="32"/>
      <c r="HJ79" s="32"/>
      <c r="HK79" s="32"/>
      <c r="HL79" s="32"/>
      <c r="HM79" s="32"/>
      <c r="HN79" s="32"/>
      <c r="HO79" s="32"/>
      <c r="HP79" s="32"/>
      <c r="HQ79" s="32"/>
      <c r="HR79" s="32"/>
      <c r="HS79" s="32"/>
      <c r="HT79" s="32"/>
      <c r="HU79" s="32"/>
      <c r="HV79" s="32"/>
      <c r="HW79" s="32"/>
      <c r="HX79" s="32"/>
      <c r="HY79" s="32"/>
      <c r="HZ79" s="32"/>
      <c r="IA79" s="32"/>
      <c r="IB79" s="32"/>
      <c r="IC79" s="32"/>
      <c r="ID79" s="32"/>
      <c r="IE79" s="32"/>
      <c r="IF79" s="32"/>
      <c r="IG79" s="32"/>
      <c r="IH79" s="32"/>
      <c r="II79" s="32"/>
      <c r="IJ79" s="32"/>
      <c r="IK79" s="32"/>
      <c r="IL79" s="32"/>
      <c r="IM79" s="32"/>
      <c r="IN79" s="32"/>
      <c r="IO79" s="32"/>
      <c r="IP79" s="32"/>
      <c r="IQ79" s="32"/>
      <c r="IR79" s="32"/>
      <c r="IS79" s="32"/>
      <c r="IT79" s="32"/>
      <c r="IU79" s="32"/>
      <c r="IV79" s="32"/>
      <c r="IW79" s="32"/>
      <c r="IX79" s="32"/>
      <c r="IY79" s="32"/>
      <c r="IZ79" s="32"/>
      <c r="JA79" s="32"/>
      <c r="JB79" s="32"/>
      <c r="JC79" s="32"/>
      <c r="JD79" s="32"/>
      <c r="JE79" s="32"/>
      <c r="JF79" s="32"/>
      <c r="JG79" s="32"/>
      <c r="JH79" s="32"/>
      <c r="JI79" s="32"/>
      <c r="JJ79" s="32"/>
      <c r="JK79" s="32"/>
      <c r="JL79" s="32"/>
      <c r="JM79" s="32"/>
      <c r="JN79" s="32"/>
      <c r="JO79" s="32"/>
      <c r="JP79" s="32"/>
      <c r="JQ79" s="32"/>
      <c r="JR79" s="32"/>
      <c r="JS79" s="32"/>
      <c r="JT79" s="32"/>
      <c r="JU79" s="32"/>
      <c r="JV79" s="32"/>
      <c r="JW79" s="32"/>
      <c r="JX79" s="32"/>
      <c r="JY79" s="32"/>
      <c r="JZ79" s="32"/>
      <c r="KA79" s="32"/>
      <c r="KB79" s="32"/>
      <c r="KC79" s="32"/>
      <c r="KD79" s="32"/>
      <c r="KE79" s="32"/>
      <c r="KF79" s="32"/>
      <c r="KG79" s="32"/>
      <c r="KH79" s="32"/>
      <c r="KI79" s="32"/>
      <c r="KJ79" s="32"/>
      <c r="KK79" s="32"/>
      <c r="KL79" s="32"/>
      <c r="KM79" s="32"/>
      <c r="KN79" s="32"/>
      <c r="KO79" s="32"/>
      <c r="KP79" s="32"/>
      <c r="KQ79" s="32"/>
      <c r="KR79" s="32"/>
      <c r="KS79" s="32"/>
      <c r="KT79" s="32"/>
      <c r="KU79" s="32"/>
      <c r="KV79" s="32"/>
      <c r="KW79" s="32"/>
      <c r="KX79" s="32"/>
      <c r="KY79" s="32"/>
      <c r="KZ79" s="32"/>
      <c r="LA79" s="32"/>
      <c r="LB79" s="32"/>
      <c r="LC79" s="32"/>
      <c r="LD79" s="32"/>
      <c r="LE79" s="32"/>
      <c r="LF79" s="32"/>
      <c r="LG79" s="32"/>
      <c r="LH79" s="32"/>
      <c r="LI79" s="32"/>
      <c r="LJ79" s="32"/>
      <c r="LK79" s="32"/>
      <c r="LL79" s="32"/>
      <c r="LM79" s="32"/>
      <c r="LN79" s="32"/>
      <c r="LO79" s="32"/>
      <c r="LP79" s="32"/>
      <c r="LQ79" s="32"/>
    </row>
    <row r="80" spans="2:329" x14ac:dyDescent="0.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c r="GO80" s="32"/>
      <c r="GP80" s="32"/>
      <c r="GQ80" s="32"/>
      <c r="GR80" s="32"/>
      <c r="GS80" s="32"/>
      <c r="GT80" s="32"/>
      <c r="GU80" s="32"/>
      <c r="GV80" s="32"/>
      <c r="GW80" s="32"/>
      <c r="GX80" s="32"/>
      <c r="GY80" s="32"/>
      <c r="GZ80" s="32"/>
      <c r="HA80" s="32"/>
      <c r="HB80" s="32"/>
      <c r="HC80" s="32"/>
      <c r="HD80" s="32"/>
      <c r="HE80" s="32"/>
      <c r="HF80" s="32"/>
      <c r="HG80" s="32"/>
      <c r="HH80" s="32"/>
      <c r="HI80" s="32"/>
      <c r="HJ80" s="32"/>
      <c r="HK80" s="32"/>
      <c r="HL80" s="32"/>
      <c r="HM80" s="32"/>
      <c r="HN80" s="32"/>
      <c r="HO80" s="32"/>
      <c r="HP80" s="32"/>
      <c r="HQ80" s="32"/>
      <c r="HR80" s="32"/>
      <c r="HS80" s="32"/>
      <c r="HT80" s="32"/>
      <c r="HU80" s="32"/>
      <c r="HV80" s="32"/>
      <c r="HW80" s="32"/>
      <c r="HX80" s="32"/>
      <c r="HY80" s="32"/>
      <c r="HZ80" s="32"/>
      <c r="IA80" s="32"/>
      <c r="IB80" s="32"/>
      <c r="IC80" s="32"/>
      <c r="ID80" s="32"/>
      <c r="IE80" s="32"/>
      <c r="IF80" s="32"/>
      <c r="IG80" s="32"/>
      <c r="IH80" s="32"/>
      <c r="II80" s="32"/>
      <c r="IJ80" s="32"/>
      <c r="IK80" s="32"/>
      <c r="IL80" s="32"/>
      <c r="IM80" s="32"/>
      <c r="IN80" s="32"/>
      <c r="IO80" s="32"/>
      <c r="IP80" s="32"/>
      <c r="IQ80" s="32"/>
      <c r="IR80" s="32"/>
      <c r="IS80" s="32"/>
      <c r="IT80" s="32"/>
      <c r="IU80" s="32"/>
      <c r="IV80" s="32"/>
      <c r="IW80" s="32"/>
      <c r="IX80" s="32"/>
      <c r="IY80" s="32"/>
      <c r="IZ80" s="32"/>
      <c r="JA80" s="32"/>
      <c r="JB80" s="32"/>
      <c r="JC80" s="32"/>
      <c r="JD80" s="32"/>
      <c r="JE80" s="32"/>
      <c r="JF80" s="32"/>
      <c r="JG80" s="32"/>
      <c r="JH80" s="32"/>
      <c r="JI80" s="32"/>
      <c r="JJ80" s="32"/>
      <c r="JK80" s="32"/>
      <c r="JL80" s="32"/>
      <c r="JM80" s="32"/>
      <c r="JN80" s="32"/>
      <c r="JO80" s="32"/>
      <c r="JP80" s="32"/>
      <c r="JQ80" s="32"/>
      <c r="JR80" s="32"/>
      <c r="JS80" s="32"/>
      <c r="JT80" s="32"/>
      <c r="JU80" s="32"/>
      <c r="JV80" s="32"/>
      <c r="JW80" s="32"/>
      <c r="JX80" s="32"/>
      <c r="JY80" s="32"/>
      <c r="JZ80" s="32"/>
      <c r="KA80" s="32"/>
      <c r="KB80" s="32"/>
      <c r="KC80" s="32"/>
      <c r="KD80" s="32"/>
      <c r="KE80" s="32"/>
      <c r="KF80" s="32"/>
      <c r="KG80" s="32"/>
      <c r="KH80" s="32"/>
      <c r="KI80" s="32"/>
      <c r="KJ80" s="32"/>
      <c r="KK80" s="32"/>
      <c r="KL80" s="32"/>
      <c r="KM80" s="32"/>
      <c r="KN80" s="32"/>
      <c r="KO80" s="32"/>
      <c r="KP80" s="32"/>
      <c r="KQ80" s="32"/>
      <c r="KR80" s="32"/>
      <c r="KS80" s="32"/>
      <c r="KT80" s="32"/>
      <c r="KU80" s="32"/>
      <c r="KV80" s="32"/>
      <c r="KW80" s="32"/>
      <c r="KX80" s="32"/>
      <c r="KY80" s="32"/>
      <c r="KZ80" s="32"/>
      <c r="LA80" s="32"/>
      <c r="LB80" s="32"/>
      <c r="LC80" s="32"/>
      <c r="LD80" s="32"/>
      <c r="LE80" s="32"/>
      <c r="LF80" s="32"/>
      <c r="LG80" s="32"/>
      <c r="LH80" s="32"/>
      <c r="LI80" s="32"/>
      <c r="LJ80" s="32"/>
      <c r="LK80" s="32"/>
      <c r="LL80" s="32"/>
      <c r="LM80" s="32"/>
      <c r="LN80" s="32"/>
      <c r="LO80" s="32"/>
      <c r="LP80" s="32"/>
      <c r="LQ80" s="32"/>
    </row>
    <row r="81" spans="2:329" x14ac:dyDescent="0.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c r="EO81" s="32"/>
      <c r="EP81" s="32"/>
      <c r="EQ81" s="32"/>
      <c r="ER81" s="32"/>
      <c r="ES81" s="32"/>
      <c r="ET81" s="32"/>
      <c r="EU81" s="32"/>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c r="GO81" s="32"/>
      <c r="GP81" s="32"/>
      <c r="GQ81" s="32"/>
      <c r="GR81" s="32"/>
      <c r="GS81" s="32"/>
      <c r="GT81" s="32"/>
      <c r="GU81" s="32"/>
      <c r="GV81" s="32"/>
      <c r="GW81" s="32"/>
      <c r="GX81" s="32"/>
      <c r="GY81" s="32"/>
      <c r="GZ81" s="32"/>
      <c r="HA81" s="32"/>
      <c r="HB81" s="32"/>
      <c r="HC81" s="32"/>
      <c r="HD81" s="32"/>
      <c r="HE81" s="32"/>
      <c r="HF81" s="32"/>
      <c r="HG81" s="32"/>
      <c r="HH81" s="32"/>
      <c r="HI81" s="32"/>
      <c r="HJ81" s="32"/>
      <c r="HK81" s="32"/>
      <c r="HL81" s="32"/>
      <c r="HM81" s="32"/>
      <c r="HN81" s="32"/>
      <c r="HO81" s="32"/>
      <c r="HP81" s="32"/>
      <c r="HQ81" s="32"/>
      <c r="HR81" s="32"/>
      <c r="HS81" s="32"/>
      <c r="HT81" s="32"/>
      <c r="HU81" s="32"/>
      <c r="HV81" s="32"/>
      <c r="HW81" s="32"/>
      <c r="HX81" s="32"/>
      <c r="HY81" s="32"/>
      <c r="HZ81" s="32"/>
      <c r="IA81" s="32"/>
      <c r="IB81" s="32"/>
      <c r="IC81" s="32"/>
      <c r="ID81" s="32"/>
      <c r="IE81" s="32"/>
      <c r="IF81" s="32"/>
      <c r="IG81" s="32"/>
      <c r="IH81" s="32"/>
      <c r="II81" s="32"/>
      <c r="IJ81" s="32"/>
      <c r="IK81" s="32"/>
      <c r="IL81" s="32"/>
      <c r="IM81" s="32"/>
      <c r="IN81" s="32"/>
      <c r="IO81" s="32"/>
      <c r="IP81" s="32"/>
      <c r="IQ81" s="32"/>
      <c r="IR81" s="32"/>
      <c r="IS81" s="32"/>
      <c r="IT81" s="32"/>
      <c r="IU81" s="32"/>
      <c r="IV81" s="32"/>
      <c r="IW81" s="32"/>
      <c r="IX81" s="32"/>
      <c r="IY81" s="32"/>
      <c r="IZ81" s="32"/>
      <c r="JA81" s="32"/>
      <c r="JB81" s="32"/>
      <c r="JC81" s="32"/>
      <c r="JD81" s="32"/>
      <c r="JE81" s="32"/>
      <c r="JF81" s="32"/>
      <c r="JG81" s="32"/>
      <c r="JH81" s="32"/>
      <c r="JI81" s="32"/>
      <c r="JJ81" s="32"/>
      <c r="JK81" s="32"/>
      <c r="JL81" s="32"/>
      <c r="JM81" s="32"/>
      <c r="JN81" s="32"/>
      <c r="JO81" s="32"/>
      <c r="JP81" s="32"/>
      <c r="JQ81" s="32"/>
      <c r="JR81" s="32"/>
      <c r="JS81" s="32"/>
      <c r="JT81" s="32"/>
      <c r="JU81" s="32"/>
      <c r="JV81" s="32"/>
      <c r="JW81" s="32"/>
      <c r="JX81" s="32"/>
      <c r="JY81" s="32"/>
      <c r="JZ81" s="32"/>
      <c r="KA81" s="32"/>
      <c r="KB81" s="32"/>
      <c r="KC81" s="32"/>
      <c r="KD81" s="32"/>
      <c r="KE81" s="32"/>
      <c r="KF81" s="32"/>
      <c r="KG81" s="32"/>
      <c r="KH81" s="32"/>
      <c r="KI81" s="32"/>
      <c r="KJ81" s="32"/>
      <c r="KK81" s="32"/>
      <c r="KL81" s="32"/>
      <c r="KM81" s="32"/>
      <c r="KN81" s="32"/>
      <c r="KO81" s="32"/>
      <c r="KP81" s="32"/>
      <c r="KQ81" s="32"/>
      <c r="KR81" s="32"/>
      <c r="KS81" s="32"/>
      <c r="KT81" s="32"/>
      <c r="KU81" s="32"/>
      <c r="KV81" s="32"/>
      <c r="KW81" s="32"/>
      <c r="KX81" s="32"/>
      <c r="KY81" s="32"/>
      <c r="KZ81" s="32"/>
      <c r="LA81" s="32"/>
      <c r="LB81" s="32"/>
      <c r="LC81" s="32"/>
      <c r="LD81" s="32"/>
      <c r="LE81" s="32"/>
      <c r="LF81" s="32"/>
      <c r="LG81" s="32"/>
      <c r="LH81" s="32"/>
      <c r="LI81" s="32"/>
      <c r="LJ81" s="32"/>
      <c r="LK81" s="32"/>
      <c r="LL81" s="32"/>
      <c r="LM81" s="32"/>
      <c r="LN81" s="32"/>
      <c r="LO81" s="32"/>
      <c r="LP81" s="32"/>
      <c r="LQ81" s="32"/>
    </row>
    <row r="82" spans="2:329" x14ac:dyDescent="0.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c r="HZ82" s="32"/>
      <c r="IA82" s="32"/>
      <c r="IB82" s="32"/>
      <c r="IC82" s="32"/>
      <c r="ID82" s="32"/>
      <c r="IE82" s="32"/>
      <c r="IF82" s="32"/>
      <c r="IG82" s="32"/>
      <c r="IH82" s="32"/>
      <c r="II82" s="32"/>
      <c r="IJ82" s="32"/>
      <c r="IK82" s="32"/>
      <c r="IL82" s="32"/>
      <c r="IM82" s="32"/>
      <c r="IN82" s="32"/>
      <c r="IO82" s="32"/>
      <c r="IP82" s="32"/>
      <c r="IQ82" s="32"/>
      <c r="IR82" s="32"/>
      <c r="IS82" s="32"/>
      <c r="IT82" s="32"/>
      <c r="IU82" s="32"/>
      <c r="IV82" s="32"/>
      <c r="IW82" s="32"/>
      <c r="IX82" s="32"/>
      <c r="IY82" s="32"/>
      <c r="IZ82" s="32"/>
      <c r="JA82" s="32"/>
      <c r="JB82" s="32"/>
      <c r="JC82" s="32"/>
      <c r="JD82" s="32"/>
      <c r="JE82" s="32"/>
      <c r="JF82" s="32"/>
      <c r="JG82" s="32"/>
      <c r="JH82" s="32"/>
      <c r="JI82" s="32"/>
      <c r="JJ82" s="32"/>
      <c r="JK82" s="32"/>
      <c r="JL82" s="32"/>
      <c r="JM82" s="32"/>
      <c r="JN82" s="32"/>
      <c r="JO82" s="32"/>
      <c r="JP82" s="32"/>
      <c r="JQ82" s="32"/>
      <c r="JR82" s="32"/>
      <c r="JS82" s="32"/>
      <c r="JT82" s="32"/>
      <c r="JU82" s="32"/>
      <c r="JV82" s="32"/>
      <c r="JW82" s="32"/>
      <c r="JX82" s="32"/>
      <c r="JY82" s="32"/>
      <c r="JZ82" s="32"/>
      <c r="KA82" s="32"/>
      <c r="KB82" s="32"/>
      <c r="KC82" s="32"/>
      <c r="KD82" s="32"/>
      <c r="KE82" s="32"/>
      <c r="KF82" s="32"/>
      <c r="KG82" s="32"/>
      <c r="KH82" s="32"/>
      <c r="KI82" s="32"/>
      <c r="KJ82" s="32"/>
      <c r="KK82" s="32"/>
      <c r="KL82" s="32"/>
      <c r="KM82" s="32"/>
      <c r="KN82" s="32"/>
      <c r="KO82" s="32"/>
      <c r="KP82" s="32"/>
      <c r="KQ82" s="32"/>
      <c r="KR82" s="32"/>
      <c r="KS82" s="32"/>
      <c r="KT82" s="32"/>
      <c r="KU82" s="32"/>
      <c r="KV82" s="32"/>
      <c r="KW82" s="32"/>
      <c r="KX82" s="32"/>
      <c r="KY82" s="32"/>
      <c r="KZ82" s="32"/>
      <c r="LA82" s="32"/>
      <c r="LB82" s="32"/>
      <c r="LC82" s="32"/>
      <c r="LD82" s="32"/>
      <c r="LE82" s="32"/>
      <c r="LF82" s="32"/>
      <c r="LG82" s="32"/>
      <c r="LH82" s="32"/>
      <c r="LI82" s="32"/>
      <c r="LJ82" s="32"/>
      <c r="LK82" s="32"/>
      <c r="LL82" s="32"/>
      <c r="LM82" s="32"/>
      <c r="LN82" s="32"/>
      <c r="LO82" s="32"/>
      <c r="LP82" s="32"/>
      <c r="LQ82" s="32"/>
    </row>
    <row r="83" spans="2:329" x14ac:dyDescent="0.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c r="EO83" s="32"/>
      <c r="EP83" s="32"/>
      <c r="EQ83" s="32"/>
      <c r="ER83" s="32"/>
      <c r="ES83" s="32"/>
      <c r="ET83" s="32"/>
      <c r="EU83" s="32"/>
      <c r="EV83" s="32"/>
      <c r="EW83" s="32"/>
      <c r="EX83" s="32"/>
      <c r="EY83" s="32"/>
      <c r="EZ83" s="32"/>
      <c r="FA83" s="32"/>
      <c r="FB83" s="32"/>
      <c r="FC83" s="32"/>
      <c r="FD83" s="32"/>
      <c r="FE83" s="32"/>
      <c r="FF83" s="32"/>
      <c r="FG83" s="32"/>
      <c r="FH83" s="32"/>
      <c r="FI83" s="32"/>
      <c r="FJ83" s="32"/>
      <c r="FK83" s="32"/>
      <c r="FL83" s="32"/>
      <c r="FM83" s="32"/>
      <c r="FN83" s="32"/>
      <c r="FO83" s="32"/>
      <c r="FP83" s="32"/>
      <c r="FQ83" s="32"/>
      <c r="FR83" s="32"/>
      <c r="FS83" s="32"/>
      <c r="FT83" s="32"/>
      <c r="FU83" s="32"/>
      <c r="FV83" s="32"/>
      <c r="FW83" s="32"/>
      <c r="FX83" s="32"/>
      <c r="FY83" s="32"/>
      <c r="FZ83" s="32"/>
      <c r="GA83" s="32"/>
      <c r="GB83" s="32"/>
      <c r="GC83" s="32"/>
      <c r="GD83" s="32"/>
      <c r="GE83" s="32"/>
      <c r="GF83" s="32"/>
      <c r="GG83" s="32"/>
      <c r="GH83" s="32"/>
      <c r="GI83" s="32"/>
      <c r="GJ83" s="32"/>
      <c r="GK83" s="32"/>
      <c r="GL83" s="32"/>
      <c r="GM83" s="32"/>
      <c r="GN83" s="32"/>
      <c r="GO83" s="32"/>
      <c r="GP83" s="32"/>
      <c r="GQ83" s="32"/>
      <c r="GR83" s="32"/>
      <c r="GS83" s="32"/>
      <c r="GT83" s="32"/>
      <c r="GU83" s="32"/>
      <c r="GV83" s="32"/>
      <c r="GW83" s="32"/>
      <c r="GX83" s="32"/>
      <c r="GY83" s="32"/>
      <c r="GZ83" s="32"/>
      <c r="HA83" s="32"/>
      <c r="HB83" s="32"/>
      <c r="HC83" s="32"/>
      <c r="HD83" s="32"/>
      <c r="HE83" s="32"/>
      <c r="HF83" s="32"/>
      <c r="HG83" s="32"/>
      <c r="HH83" s="32"/>
      <c r="HI83" s="32"/>
      <c r="HJ83" s="32"/>
      <c r="HK83" s="32"/>
      <c r="HL83" s="32"/>
      <c r="HM83" s="32"/>
      <c r="HN83" s="32"/>
      <c r="HO83" s="32"/>
      <c r="HP83" s="32"/>
      <c r="HQ83" s="32"/>
      <c r="HR83" s="32"/>
      <c r="HS83" s="32"/>
      <c r="HT83" s="32"/>
      <c r="HU83" s="32"/>
      <c r="HV83" s="32"/>
      <c r="HW83" s="32"/>
      <c r="HX83" s="32"/>
      <c r="HY83" s="32"/>
      <c r="HZ83" s="32"/>
      <c r="IA83" s="32"/>
      <c r="IB83" s="32"/>
      <c r="IC83" s="32"/>
      <c r="ID83" s="32"/>
      <c r="IE83" s="32"/>
      <c r="IF83" s="32"/>
      <c r="IG83" s="32"/>
      <c r="IH83" s="32"/>
      <c r="II83" s="32"/>
      <c r="IJ83" s="32"/>
      <c r="IK83" s="32"/>
      <c r="IL83" s="32"/>
      <c r="IM83" s="32"/>
      <c r="IN83" s="32"/>
      <c r="IO83" s="32"/>
      <c r="IP83" s="32"/>
      <c r="IQ83" s="32"/>
      <c r="IR83" s="32"/>
      <c r="IS83" s="32"/>
      <c r="IT83" s="32"/>
      <c r="IU83" s="32"/>
      <c r="IV83" s="32"/>
      <c r="IW83" s="32"/>
      <c r="IX83" s="32"/>
      <c r="IY83" s="32"/>
      <c r="IZ83" s="32"/>
      <c r="JA83" s="32"/>
      <c r="JB83" s="32"/>
      <c r="JC83" s="32"/>
      <c r="JD83" s="32"/>
      <c r="JE83" s="32"/>
      <c r="JF83" s="32"/>
      <c r="JG83" s="32"/>
      <c r="JH83" s="32"/>
      <c r="JI83" s="32"/>
      <c r="JJ83" s="32"/>
      <c r="JK83" s="32"/>
      <c r="JL83" s="32"/>
      <c r="JM83" s="32"/>
      <c r="JN83" s="32"/>
      <c r="JO83" s="32"/>
      <c r="JP83" s="32"/>
      <c r="JQ83" s="32"/>
      <c r="JR83" s="32"/>
      <c r="JS83" s="32"/>
      <c r="JT83" s="32"/>
      <c r="JU83" s="32"/>
      <c r="JV83" s="32"/>
      <c r="JW83" s="32"/>
      <c r="JX83" s="32"/>
      <c r="JY83" s="32"/>
      <c r="JZ83" s="32"/>
      <c r="KA83" s="32"/>
      <c r="KB83" s="32"/>
      <c r="KC83" s="32"/>
      <c r="KD83" s="32"/>
      <c r="KE83" s="32"/>
      <c r="KF83" s="32"/>
      <c r="KG83" s="32"/>
      <c r="KH83" s="32"/>
      <c r="KI83" s="32"/>
      <c r="KJ83" s="32"/>
      <c r="KK83" s="32"/>
      <c r="KL83" s="32"/>
      <c r="KM83" s="32"/>
      <c r="KN83" s="32"/>
      <c r="KO83" s="32"/>
      <c r="KP83" s="32"/>
      <c r="KQ83" s="32"/>
      <c r="KR83" s="32"/>
      <c r="KS83" s="32"/>
      <c r="KT83" s="32"/>
      <c r="KU83" s="32"/>
      <c r="KV83" s="32"/>
      <c r="KW83" s="32"/>
      <c r="KX83" s="32"/>
      <c r="KY83" s="32"/>
      <c r="KZ83" s="32"/>
      <c r="LA83" s="32"/>
      <c r="LB83" s="32"/>
      <c r="LC83" s="32"/>
      <c r="LD83" s="32"/>
      <c r="LE83" s="32"/>
      <c r="LF83" s="32"/>
      <c r="LG83" s="32"/>
      <c r="LH83" s="32"/>
      <c r="LI83" s="32"/>
      <c r="LJ83" s="32"/>
      <c r="LK83" s="32"/>
      <c r="LL83" s="32"/>
      <c r="LM83" s="32"/>
      <c r="LN83" s="32"/>
      <c r="LO83" s="32"/>
      <c r="LP83" s="32"/>
      <c r="LQ83" s="32"/>
    </row>
    <row r="84" spans="2:329" x14ac:dyDescent="0.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row>
    <row r="85" spans="2:329" x14ac:dyDescent="0.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c r="EO85" s="32"/>
      <c r="EP85" s="32"/>
      <c r="EQ85" s="32"/>
      <c r="ER85" s="32"/>
      <c r="ES85" s="32"/>
      <c r="ET85" s="32"/>
      <c r="EU85" s="32"/>
      <c r="EV85" s="32"/>
      <c r="EW85" s="32"/>
      <c r="EX85" s="32"/>
      <c r="EY85" s="32"/>
      <c r="EZ85" s="32"/>
      <c r="FA85" s="32"/>
      <c r="FB85" s="32"/>
      <c r="FC85" s="32"/>
      <c r="FD85" s="32"/>
      <c r="FE85" s="32"/>
      <c r="FF85" s="32"/>
      <c r="FG85" s="32"/>
      <c r="FH85" s="32"/>
      <c r="FI85" s="32"/>
      <c r="FJ85" s="32"/>
      <c r="FK85" s="32"/>
      <c r="FL85" s="32"/>
      <c r="FM85" s="32"/>
      <c r="FN85" s="32"/>
      <c r="FO85" s="32"/>
      <c r="FP85" s="32"/>
      <c r="FQ85" s="32"/>
      <c r="FR85" s="32"/>
      <c r="FS85" s="32"/>
      <c r="FT85" s="32"/>
      <c r="FU85" s="32"/>
      <c r="FV85" s="32"/>
      <c r="FW85" s="32"/>
      <c r="FX85" s="32"/>
      <c r="FY85" s="32"/>
      <c r="FZ85" s="32"/>
      <c r="GA85" s="32"/>
      <c r="GB85" s="32"/>
      <c r="GC85" s="32"/>
      <c r="GD85" s="32"/>
      <c r="GE85" s="32"/>
      <c r="GF85" s="32"/>
      <c r="GG85" s="32"/>
      <c r="GH85" s="32"/>
      <c r="GI85" s="32"/>
      <c r="GJ85" s="32"/>
      <c r="GK85" s="32"/>
      <c r="GL85" s="32"/>
      <c r="GM85" s="32"/>
      <c r="GN85" s="32"/>
      <c r="GO85" s="32"/>
      <c r="GP85" s="32"/>
      <c r="GQ85" s="32"/>
      <c r="GR85" s="32"/>
      <c r="GS85" s="32"/>
      <c r="GT85" s="32"/>
      <c r="GU85" s="32"/>
      <c r="GV85" s="32"/>
      <c r="GW85" s="32"/>
      <c r="GX85" s="32"/>
      <c r="GY85" s="32"/>
      <c r="GZ85" s="32"/>
      <c r="HA85" s="32"/>
      <c r="HB85" s="32"/>
      <c r="HC85" s="32"/>
      <c r="HD85" s="32"/>
      <c r="HE85" s="32"/>
      <c r="HF85" s="32"/>
      <c r="HG85" s="32"/>
      <c r="HH85" s="32"/>
      <c r="HI85" s="32"/>
      <c r="HJ85" s="32"/>
      <c r="HK85" s="32"/>
      <c r="HL85" s="32"/>
      <c r="HM85" s="32"/>
      <c r="HN85" s="32"/>
      <c r="HO85" s="32"/>
      <c r="HP85" s="32"/>
      <c r="HQ85" s="32"/>
      <c r="HR85" s="32"/>
      <c r="HS85" s="32"/>
      <c r="HT85" s="32"/>
      <c r="HU85" s="32"/>
      <c r="HV85" s="32"/>
      <c r="HW85" s="32"/>
      <c r="HX85" s="32"/>
      <c r="HY85" s="32"/>
      <c r="HZ85" s="32"/>
      <c r="IA85" s="32"/>
      <c r="IB85" s="32"/>
      <c r="IC85" s="32"/>
      <c r="ID85" s="32"/>
      <c r="IE85" s="32"/>
      <c r="IF85" s="32"/>
      <c r="IG85" s="32"/>
      <c r="IH85" s="32"/>
      <c r="II85" s="32"/>
      <c r="IJ85" s="32"/>
      <c r="IK85" s="32"/>
      <c r="IL85" s="32"/>
      <c r="IM85" s="32"/>
      <c r="IN85" s="32"/>
      <c r="IO85" s="32"/>
      <c r="IP85" s="32"/>
      <c r="IQ85" s="32"/>
      <c r="IR85" s="32"/>
      <c r="IS85" s="32"/>
      <c r="IT85" s="32"/>
      <c r="IU85" s="32"/>
      <c r="IV85" s="32"/>
      <c r="IW85" s="32"/>
      <c r="IX85" s="32"/>
      <c r="IY85" s="32"/>
      <c r="IZ85" s="32"/>
      <c r="JA85" s="32"/>
      <c r="JB85" s="32"/>
      <c r="JC85" s="32"/>
      <c r="JD85" s="32"/>
      <c r="JE85" s="32"/>
      <c r="JF85" s="32"/>
      <c r="JG85" s="32"/>
      <c r="JH85" s="32"/>
      <c r="JI85" s="32"/>
      <c r="JJ85" s="32"/>
      <c r="JK85" s="32"/>
      <c r="JL85" s="32"/>
      <c r="JM85" s="32"/>
      <c r="JN85" s="32"/>
      <c r="JO85" s="32"/>
      <c r="JP85" s="32"/>
      <c r="JQ85" s="32"/>
      <c r="JR85" s="32"/>
      <c r="JS85" s="32"/>
      <c r="JT85" s="32"/>
      <c r="JU85" s="32"/>
      <c r="JV85" s="32"/>
      <c r="JW85" s="32"/>
      <c r="JX85" s="32"/>
      <c r="JY85" s="32"/>
      <c r="JZ85" s="32"/>
      <c r="KA85" s="32"/>
      <c r="KB85" s="32"/>
      <c r="KC85" s="32"/>
      <c r="KD85" s="32"/>
      <c r="KE85" s="32"/>
      <c r="KF85" s="32"/>
      <c r="KG85" s="32"/>
      <c r="KH85" s="32"/>
      <c r="KI85" s="32"/>
      <c r="KJ85" s="32"/>
      <c r="KK85" s="32"/>
      <c r="KL85" s="32"/>
      <c r="KM85" s="32"/>
      <c r="KN85" s="32"/>
      <c r="KO85" s="32"/>
      <c r="KP85" s="32"/>
      <c r="KQ85" s="32"/>
      <c r="KR85" s="32"/>
      <c r="KS85" s="32"/>
      <c r="KT85" s="32"/>
      <c r="KU85" s="32"/>
      <c r="KV85" s="32"/>
      <c r="KW85" s="32"/>
      <c r="KX85" s="32"/>
      <c r="KY85" s="32"/>
      <c r="KZ85" s="32"/>
      <c r="LA85" s="32"/>
      <c r="LB85" s="32"/>
      <c r="LC85" s="32"/>
      <c r="LD85" s="32"/>
      <c r="LE85" s="32"/>
      <c r="LF85" s="32"/>
      <c r="LG85" s="32"/>
      <c r="LH85" s="32"/>
      <c r="LI85" s="32"/>
      <c r="LJ85" s="32"/>
      <c r="LK85" s="32"/>
      <c r="LL85" s="32"/>
      <c r="LM85" s="32"/>
      <c r="LN85" s="32"/>
      <c r="LO85" s="32"/>
      <c r="LP85" s="32"/>
      <c r="LQ85" s="32"/>
    </row>
    <row r="86" spans="2:329" x14ac:dyDescent="0.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c r="FW86" s="32"/>
      <c r="FX86" s="32"/>
      <c r="FY86" s="32"/>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c r="LG86" s="32"/>
      <c r="LH86" s="32"/>
      <c r="LI86" s="32"/>
      <c r="LJ86" s="32"/>
      <c r="LK86" s="32"/>
      <c r="LL86" s="32"/>
      <c r="LM86" s="32"/>
      <c r="LN86" s="32"/>
      <c r="LO86" s="32"/>
      <c r="LP86" s="32"/>
      <c r="LQ86" s="32"/>
    </row>
    <row r="87" spans="2:329" x14ac:dyDescent="0.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c r="FW87" s="32"/>
      <c r="FX87" s="32"/>
      <c r="FY87" s="32"/>
      <c r="FZ87" s="32"/>
      <c r="GA87" s="32"/>
      <c r="GB87" s="32"/>
      <c r="GC87" s="32"/>
      <c r="GD87" s="32"/>
      <c r="GE87" s="32"/>
      <c r="GF87" s="32"/>
      <c r="GG87" s="32"/>
      <c r="GH87" s="32"/>
      <c r="GI87" s="32"/>
      <c r="GJ87" s="32"/>
      <c r="GK87" s="32"/>
      <c r="GL87" s="32"/>
      <c r="GM87" s="32"/>
      <c r="GN87" s="32"/>
      <c r="GO87" s="32"/>
      <c r="GP87" s="32"/>
      <c r="GQ87" s="32"/>
      <c r="GR87" s="32"/>
      <c r="GS87" s="32"/>
      <c r="GT87" s="32"/>
      <c r="GU87" s="32"/>
      <c r="GV87" s="32"/>
      <c r="GW87" s="32"/>
      <c r="GX87" s="32"/>
      <c r="GY87" s="32"/>
      <c r="GZ87" s="32"/>
      <c r="HA87" s="32"/>
      <c r="HB87" s="32"/>
      <c r="HC87" s="32"/>
      <c r="HD87" s="32"/>
      <c r="HE87" s="32"/>
      <c r="HF87" s="32"/>
      <c r="HG87" s="32"/>
      <c r="HH87" s="32"/>
      <c r="HI87" s="32"/>
      <c r="HJ87" s="32"/>
      <c r="HK87" s="32"/>
      <c r="HL87" s="32"/>
      <c r="HM87" s="32"/>
      <c r="HN87" s="32"/>
      <c r="HO87" s="32"/>
      <c r="HP87" s="32"/>
      <c r="HQ87" s="32"/>
      <c r="HR87" s="32"/>
      <c r="HS87" s="32"/>
      <c r="HT87" s="32"/>
      <c r="HU87" s="32"/>
      <c r="HV87" s="32"/>
      <c r="HW87" s="32"/>
      <c r="HX87" s="32"/>
      <c r="HY87" s="32"/>
      <c r="HZ87" s="32"/>
      <c r="IA87" s="32"/>
      <c r="IB87" s="32"/>
      <c r="IC87" s="32"/>
      <c r="ID87" s="32"/>
      <c r="IE87" s="32"/>
      <c r="IF87" s="32"/>
      <c r="IG87" s="32"/>
      <c r="IH87" s="32"/>
      <c r="II87" s="32"/>
      <c r="IJ87" s="32"/>
      <c r="IK87" s="32"/>
      <c r="IL87" s="32"/>
      <c r="IM87" s="32"/>
      <c r="IN87" s="32"/>
      <c r="IO87" s="32"/>
      <c r="IP87" s="32"/>
      <c r="IQ87" s="32"/>
      <c r="IR87" s="32"/>
      <c r="IS87" s="32"/>
      <c r="IT87" s="32"/>
      <c r="IU87" s="32"/>
      <c r="IV87" s="32"/>
      <c r="IW87" s="32"/>
      <c r="IX87" s="32"/>
      <c r="IY87" s="32"/>
      <c r="IZ87" s="32"/>
      <c r="JA87" s="32"/>
      <c r="JB87" s="32"/>
      <c r="JC87" s="32"/>
      <c r="JD87" s="32"/>
      <c r="JE87" s="32"/>
      <c r="JF87" s="32"/>
      <c r="JG87" s="32"/>
      <c r="JH87" s="32"/>
      <c r="JI87" s="32"/>
      <c r="JJ87" s="32"/>
      <c r="JK87" s="32"/>
      <c r="JL87" s="32"/>
      <c r="JM87" s="32"/>
      <c r="JN87" s="32"/>
      <c r="JO87" s="32"/>
      <c r="JP87" s="32"/>
      <c r="JQ87" s="32"/>
      <c r="JR87" s="32"/>
      <c r="JS87" s="32"/>
      <c r="JT87" s="32"/>
      <c r="JU87" s="32"/>
      <c r="JV87" s="32"/>
      <c r="JW87" s="32"/>
      <c r="JX87" s="32"/>
      <c r="JY87" s="32"/>
      <c r="JZ87" s="32"/>
      <c r="KA87" s="32"/>
      <c r="KB87" s="32"/>
      <c r="KC87" s="32"/>
      <c r="KD87" s="32"/>
      <c r="KE87" s="32"/>
      <c r="KF87" s="32"/>
      <c r="KG87" s="32"/>
      <c r="KH87" s="32"/>
      <c r="KI87" s="32"/>
      <c r="KJ87" s="32"/>
      <c r="KK87" s="32"/>
      <c r="KL87" s="32"/>
      <c r="KM87" s="32"/>
      <c r="KN87" s="32"/>
      <c r="KO87" s="32"/>
      <c r="KP87" s="32"/>
      <c r="KQ87" s="32"/>
      <c r="KR87" s="32"/>
      <c r="KS87" s="32"/>
      <c r="KT87" s="32"/>
      <c r="KU87" s="32"/>
      <c r="KV87" s="32"/>
      <c r="KW87" s="32"/>
      <c r="KX87" s="32"/>
      <c r="KY87" s="32"/>
      <c r="KZ87" s="32"/>
      <c r="LA87" s="32"/>
      <c r="LB87" s="32"/>
      <c r="LC87" s="32"/>
      <c r="LD87" s="32"/>
      <c r="LE87" s="32"/>
      <c r="LF87" s="32"/>
      <c r="LG87" s="32"/>
      <c r="LH87" s="32"/>
      <c r="LI87" s="32"/>
      <c r="LJ87" s="32"/>
      <c r="LK87" s="32"/>
      <c r="LL87" s="32"/>
      <c r="LM87" s="32"/>
      <c r="LN87" s="32"/>
      <c r="LO87" s="32"/>
      <c r="LP87" s="32"/>
      <c r="LQ87" s="32"/>
    </row>
    <row r="88" spans="2:329" x14ac:dyDescent="0.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c r="FW88" s="32"/>
      <c r="FX88" s="32"/>
      <c r="FY88" s="32"/>
      <c r="FZ88" s="32"/>
      <c r="GA88" s="32"/>
      <c r="GB88" s="32"/>
      <c r="GC88" s="32"/>
      <c r="GD88" s="32"/>
      <c r="GE88" s="32"/>
      <c r="GF88" s="32"/>
      <c r="GG88" s="32"/>
      <c r="GH88" s="32"/>
      <c r="GI88" s="32"/>
      <c r="GJ88" s="32"/>
      <c r="GK88" s="32"/>
      <c r="GL88" s="32"/>
      <c r="GM88" s="32"/>
      <c r="GN88" s="32"/>
      <c r="GO88" s="32"/>
      <c r="GP88" s="32"/>
      <c r="GQ88" s="32"/>
      <c r="GR88" s="32"/>
      <c r="GS88" s="32"/>
      <c r="GT88" s="32"/>
      <c r="GU88" s="32"/>
      <c r="GV88" s="32"/>
      <c r="GW88" s="32"/>
      <c r="GX88" s="32"/>
      <c r="GY88" s="32"/>
      <c r="GZ88" s="32"/>
      <c r="HA88" s="32"/>
      <c r="HB88" s="32"/>
      <c r="HC88" s="32"/>
      <c r="HD88" s="32"/>
      <c r="HE88" s="32"/>
      <c r="HF88" s="32"/>
      <c r="HG88" s="32"/>
      <c r="HH88" s="32"/>
      <c r="HI88" s="32"/>
      <c r="HJ88" s="32"/>
      <c r="HK88" s="32"/>
      <c r="HL88" s="32"/>
      <c r="HM88" s="32"/>
      <c r="HN88" s="32"/>
      <c r="HO88" s="32"/>
      <c r="HP88" s="32"/>
      <c r="HQ88" s="32"/>
      <c r="HR88" s="32"/>
      <c r="HS88" s="32"/>
      <c r="HT88" s="32"/>
      <c r="HU88" s="32"/>
      <c r="HV88" s="32"/>
      <c r="HW88" s="32"/>
      <c r="HX88" s="32"/>
      <c r="HY88" s="32"/>
      <c r="HZ88" s="32"/>
      <c r="IA88" s="32"/>
      <c r="IB88" s="32"/>
      <c r="IC88" s="32"/>
      <c r="ID88" s="32"/>
      <c r="IE88" s="32"/>
      <c r="IF88" s="32"/>
      <c r="IG88" s="32"/>
      <c r="IH88" s="32"/>
      <c r="II88" s="32"/>
      <c r="IJ88" s="32"/>
      <c r="IK88" s="32"/>
      <c r="IL88" s="32"/>
      <c r="IM88" s="32"/>
      <c r="IN88" s="32"/>
      <c r="IO88" s="32"/>
      <c r="IP88" s="32"/>
      <c r="IQ88" s="32"/>
      <c r="IR88" s="32"/>
      <c r="IS88" s="32"/>
      <c r="IT88" s="32"/>
      <c r="IU88" s="32"/>
      <c r="IV88" s="32"/>
      <c r="IW88" s="32"/>
      <c r="IX88" s="32"/>
      <c r="IY88" s="32"/>
      <c r="IZ88" s="32"/>
      <c r="JA88" s="32"/>
      <c r="JB88" s="32"/>
      <c r="JC88" s="32"/>
      <c r="JD88" s="32"/>
      <c r="JE88" s="32"/>
      <c r="JF88" s="32"/>
      <c r="JG88" s="32"/>
      <c r="JH88" s="32"/>
      <c r="JI88" s="32"/>
      <c r="JJ88" s="32"/>
      <c r="JK88" s="32"/>
      <c r="JL88" s="32"/>
      <c r="JM88" s="32"/>
      <c r="JN88" s="32"/>
      <c r="JO88" s="32"/>
      <c r="JP88" s="32"/>
      <c r="JQ88" s="32"/>
      <c r="JR88" s="32"/>
      <c r="JS88" s="32"/>
      <c r="JT88" s="32"/>
      <c r="JU88" s="32"/>
      <c r="JV88" s="32"/>
      <c r="JW88" s="32"/>
      <c r="JX88" s="32"/>
      <c r="JY88" s="32"/>
      <c r="JZ88" s="32"/>
      <c r="KA88" s="32"/>
      <c r="KB88" s="32"/>
      <c r="KC88" s="32"/>
      <c r="KD88" s="32"/>
      <c r="KE88" s="32"/>
      <c r="KF88" s="32"/>
      <c r="KG88" s="32"/>
      <c r="KH88" s="32"/>
      <c r="KI88" s="32"/>
      <c r="KJ88" s="32"/>
      <c r="KK88" s="32"/>
      <c r="KL88" s="32"/>
      <c r="KM88" s="32"/>
      <c r="KN88" s="32"/>
      <c r="KO88" s="32"/>
      <c r="KP88" s="32"/>
      <c r="KQ88" s="32"/>
      <c r="KR88" s="32"/>
      <c r="KS88" s="32"/>
      <c r="KT88" s="32"/>
      <c r="KU88" s="32"/>
      <c r="KV88" s="32"/>
      <c r="KW88" s="32"/>
      <c r="KX88" s="32"/>
      <c r="KY88" s="32"/>
      <c r="KZ88" s="32"/>
      <c r="LA88" s="32"/>
      <c r="LB88" s="32"/>
      <c r="LC88" s="32"/>
      <c r="LD88" s="32"/>
      <c r="LE88" s="32"/>
      <c r="LF88" s="32"/>
      <c r="LG88" s="32"/>
      <c r="LH88" s="32"/>
      <c r="LI88" s="32"/>
      <c r="LJ88" s="32"/>
      <c r="LK88" s="32"/>
      <c r="LL88" s="32"/>
      <c r="LM88" s="32"/>
      <c r="LN88" s="32"/>
      <c r="LO88" s="32"/>
      <c r="LP88" s="32"/>
      <c r="LQ88" s="32"/>
    </row>
    <row r="89" spans="2:329" x14ac:dyDescent="0.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c r="FW89" s="32"/>
      <c r="FX89" s="32"/>
      <c r="FY89" s="32"/>
      <c r="FZ89" s="32"/>
      <c r="GA89" s="32"/>
      <c r="GB89" s="32"/>
      <c r="GC89" s="32"/>
      <c r="GD89" s="32"/>
      <c r="GE89" s="32"/>
      <c r="GF89" s="32"/>
      <c r="GG89" s="32"/>
      <c r="GH89" s="32"/>
      <c r="GI89" s="32"/>
      <c r="GJ89" s="32"/>
      <c r="GK89" s="32"/>
      <c r="GL89" s="32"/>
      <c r="GM89" s="32"/>
      <c r="GN89" s="32"/>
      <c r="GO89" s="32"/>
      <c r="GP89" s="32"/>
      <c r="GQ89" s="32"/>
      <c r="GR89" s="32"/>
      <c r="GS89" s="32"/>
      <c r="GT89" s="32"/>
      <c r="GU89" s="32"/>
      <c r="GV89" s="32"/>
      <c r="GW89" s="32"/>
      <c r="GX89" s="32"/>
      <c r="GY89" s="32"/>
      <c r="GZ89" s="32"/>
      <c r="HA89" s="32"/>
      <c r="HB89" s="32"/>
      <c r="HC89" s="32"/>
      <c r="HD89" s="32"/>
      <c r="HE89" s="32"/>
      <c r="HF89" s="32"/>
      <c r="HG89" s="32"/>
      <c r="HH89" s="32"/>
      <c r="HI89" s="32"/>
      <c r="HJ89" s="32"/>
      <c r="HK89" s="32"/>
      <c r="HL89" s="32"/>
      <c r="HM89" s="32"/>
      <c r="HN89" s="32"/>
      <c r="HO89" s="32"/>
      <c r="HP89" s="32"/>
      <c r="HQ89" s="32"/>
      <c r="HR89" s="32"/>
      <c r="HS89" s="32"/>
      <c r="HT89" s="32"/>
      <c r="HU89" s="32"/>
      <c r="HV89" s="32"/>
      <c r="HW89" s="32"/>
      <c r="HX89" s="32"/>
      <c r="HY89" s="32"/>
      <c r="HZ89" s="32"/>
      <c r="IA89" s="32"/>
      <c r="IB89" s="32"/>
      <c r="IC89" s="32"/>
      <c r="ID89" s="32"/>
      <c r="IE89" s="32"/>
      <c r="IF89" s="32"/>
      <c r="IG89" s="32"/>
      <c r="IH89" s="32"/>
      <c r="II89" s="32"/>
      <c r="IJ89" s="32"/>
      <c r="IK89" s="32"/>
      <c r="IL89" s="32"/>
      <c r="IM89" s="32"/>
      <c r="IN89" s="32"/>
      <c r="IO89" s="32"/>
      <c r="IP89" s="32"/>
      <c r="IQ89" s="32"/>
      <c r="IR89" s="32"/>
      <c r="IS89" s="32"/>
      <c r="IT89" s="32"/>
      <c r="IU89" s="32"/>
      <c r="IV89" s="32"/>
      <c r="IW89" s="32"/>
      <c r="IX89" s="32"/>
      <c r="IY89" s="32"/>
      <c r="IZ89" s="32"/>
      <c r="JA89" s="32"/>
      <c r="JB89" s="32"/>
      <c r="JC89" s="32"/>
      <c r="JD89" s="32"/>
      <c r="JE89" s="32"/>
      <c r="JF89" s="32"/>
      <c r="JG89" s="32"/>
      <c r="JH89" s="32"/>
      <c r="JI89" s="32"/>
      <c r="JJ89" s="32"/>
      <c r="JK89" s="32"/>
      <c r="JL89" s="32"/>
      <c r="JM89" s="32"/>
      <c r="JN89" s="32"/>
      <c r="JO89" s="32"/>
      <c r="JP89" s="32"/>
      <c r="JQ89" s="32"/>
      <c r="JR89" s="32"/>
      <c r="JS89" s="32"/>
      <c r="JT89" s="32"/>
      <c r="JU89" s="32"/>
      <c r="JV89" s="32"/>
      <c r="JW89" s="32"/>
      <c r="JX89" s="32"/>
      <c r="JY89" s="32"/>
      <c r="JZ89" s="32"/>
      <c r="KA89" s="32"/>
      <c r="KB89" s="32"/>
      <c r="KC89" s="32"/>
      <c r="KD89" s="32"/>
      <c r="KE89" s="32"/>
      <c r="KF89" s="32"/>
      <c r="KG89" s="32"/>
      <c r="KH89" s="32"/>
      <c r="KI89" s="32"/>
      <c r="KJ89" s="32"/>
      <c r="KK89" s="32"/>
      <c r="KL89" s="32"/>
      <c r="KM89" s="32"/>
      <c r="KN89" s="32"/>
      <c r="KO89" s="32"/>
      <c r="KP89" s="32"/>
      <c r="KQ89" s="32"/>
      <c r="KR89" s="32"/>
      <c r="KS89" s="32"/>
      <c r="KT89" s="32"/>
      <c r="KU89" s="32"/>
      <c r="KV89" s="32"/>
      <c r="KW89" s="32"/>
      <c r="KX89" s="32"/>
      <c r="KY89" s="32"/>
      <c r="KZ89" s="32"/>
      <c r="LA89" s="32"/>
      <c r="LB89" s="32"/>
      <c r="LC89" s="32"/>
      <c r="LD89" s="32"/>
      <c r="LE89" s="32"/>
      <c r="LF89" s="32"/>
      <c r="LG89" s="32"/>
      <c r="LH89" s="32"/>
      <c r="LI89" s="32"/>
      <c r="LJ89" s="32"/>
      <c r="LK89" s="32"/>
      <c r="LL89" s="32"/>
      <c r="LM89" s="32"/>
      <c r="LN89" s="32"/>
      <c r="LO89" s="32"/>
      <c r="LP89" s="32"/>
      <c r="LQ89" s="32"/>
    </row>
    <row r="90" spans="2:329" x14ac:dyDescent="0.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c r="EO90" s="32"/>
      <c r="EP90" s="32"/>
      <c r="EQ90" s="32"/>
      <c r="ER90" s="32"/>
      <c r="ES90" s="32"/>
      <c r="ET90" s="32"/>
      <c r="EU90" s="32"/>
      <c r="EV90" s="32"/>
      <c r="EW90" s="32"/>
      <c r="EX90" s="32"/>
      <c r="EY90" s="32"/>
      <c r="EZ90" s="32"/>
      <c r="FA90" s="32"/>
      <c r="FB90" s="32"/>
      <c r="FC90" s="32"/>
      <c r="FD90" s="32"/>
      <c r="FE90" s="32"/>
      <c r="FF90" s="32"/>
      <c r="FG90" s="32"/>
      <c r="FH90" s="32"/>
      <c r="FI90" s="32"/>
      <c r="FJ90" s="32"/>
      <c r="FK90" s="32"/>
      <c r="FL90" s="32"/>
      <c r="FM90" s="32"/>
      <c r="FN90" s="32"/>
      <c r="FO90" s="32"/>
      <c r="FP90" s="32"/>
      <c r="FQ90" s="32"/>
      <c r="FR90" s="32"/>
      <c r="FS90" s="32"/>
      <c r="FT90" s="32"/>
      <c r="FU90" s="32"/>
      <c r="FV90" s="32"/>
      <c r="FW90" s="32"/>
      <c r="FX90" s="32"/>
      <c r="FY90" s="32"/>
      <c r="FZ90" s="32"/>
      <c r="GA90" s="32"/>
      <c r="GB90" s="32"/>
      <c r="GC90" s="32"/>
      <c r="GD90" s="32"/>
      <c r="GE90" s="32"/>
      <c r="GF90" s="32"/>
      <c r="GG90" s="32"/>
      <c r="GH90" s="32"/>
      <c r="GI90" s="32"/>
      <c r="GJ90" s="32"/>
      <c r="GK90" s="32"/>
      <c r="GL90" s="32"/>
      <c r="GM90" s="32"/>
      <c r="GN90" s="32"/>
      <c r="GO90" s="32"/>
      <c r="GP90" s="32"/>
      <c r="GQ90" s="32"/>
      <c r="GR90" s="32"/>
      <c r="GS90" s="32"/>
      <c r="GT90" s="32"/>
      <c r="GU90" s="32"/>
      <c r="GV90" s="32"/>
      <c r="GW90" s="32"/>
      <c r="GX90" s="32"/>
      <c r="GY90" s="32"/>
      <c r="GZ90" s="32"/>
      <c r="HA90" s="32"/>
      <c r="HB90" s="32"/>
      <c r="HC90" s="32"/>
      <c r="HD90" s="32"/>
      <c r="HE90" s="32"/>
      <c r="HF90" s="32"/>
      <c r="HG90" s="32"/>
      <c r="HH90" s="32"/>
      <c r="HI90" s="32"/>
      <c r="HJ90" s="32"/>
      <c r="HK90" s="32"/>
      <c r="HL90" s="32"/>
      <c r="HM90" s="32"/>
      <c r="HN90" s="32"/>
      <c r="HO90" s="32"/>
      <c r="HP90" s="32"/>
      <c r="HQ90" s="32"/>
      <c r="HR90" s="32"/>
      <c r="HS90" s="32"/>
      <c r="HT90" s="32"/>
      <c r="HU90" s="32"/>
      <c r="HV90" s="32"/>
      <c r="HW90" s="32"/>
      <c r="HX90" s="32"/>
      <c r="HY90" s="32"/>
      <c r="HZ90" s="32"/>
      <c r="IA90" s="32"/>
      <c r="IB90" s="32"/>
      <c r="IC90" s="32"/>
      <c r="ID90" s="32"/>
      <c r="IE90" s="32"/>
      <c r="IF90" s="32"/>
      <c r="IG90" s="32"/>
      <c r="IH90" s="32"/>
      <c r="II90" s="32"/>
      <c r="IJ90" s="32"/>
      <c r="IK90" s="32"/>
      <c r="IL90" s="32"/>
      <c r="IM90" s="32"/>
      <c r="IN90" s="32"/>
      <c r="IO90" s="32"/>
      <c r="IP90" s="32"/>
      <c r="IQ90" s="32"/>
      <c r="IR90" s="32"/>
      <c r="IS90" s="32"/>
      <c r="IT90" s="32"/>
      <c r="IU90" s="32"/>
      <c r="IV90" s="32"/>
      <c r="IW90" s="32"/>
      <c r="IX90" s="32"/>
      <c r="IY90" s="32"/>
      <c r="IZ90" s="32"/>
      <c r="JA90" s="32"/>
      <c r="JB90" s="32"/>
      <c r="JC90" s="32"/>
      <c r="JD90" s="32"/>
      <c r="JE90" s="32"/>
      <c r="JF90" s="32"/>
      <c r="JG90" s="32"/>
      <c r="JH90" s="32"/>
      <c r="JI90" s="32"/>
      <c r="JJ90" s="32"/>
      <c r="JK90" s="32"/>
      <c r="JL90" s="32"/>
      <c r="JM90" s="32"/>
      <c r="JN90" s="32"/>
      <c r="JO90" s="32"/>
      <c r="JP90" s="32"/>
      <c r="JQ90" s="32"/>
      <c r="JR90" s="32"/>
      <c r="JS90" s="32"/>
      <c r="JT90" s="32"/>
      <c r="JU90" s="32"/>
      <c r="JV90" s="32"/>
      <c r="JW90" s="32"/>
      <c r="JX90" s="32"/>
      <c r="JY90" s="32"/>
      <c r="JZ90" s="32"/>
      <c r="KA90" s="32"/>
      <c r="KB90" s="32"/>
      <c r="KC90" s="32"/>
      <c r="KD90" s="32"/>
      <c r="KE90" s="32"/>
      <c r="KF90" s="32"/>
      <c r="KG90" s="32"/>
      <c r="KH90" s="32"/>
      <c r="KI90" s="32"/>
      <c r="KJ90" s="32"/>
      <c r="KK90" s="32"/>
      <c r="KL90" s="32"/>
      <c r="KM90" s="32"/>
      <c r="KN90" s="32"/>
      <c r="KO90" s="32"/>
      <c r="KP90" s="32"/>
      <c r="KQ90" s="32"/>
      <c r="KR90" s="32"/>
      <c r="KS90" s="32"/>
      <c r="KT90" s="32"/>
      <c r="KU90" s="32"/>
      <c r="KV90" s="32"/>
      <c r="KW90" s="32"/>
      <c r="KX90" s="32"/>
      <c r="KY90" s="32"/>
      <c r="KZ90" s="32"/>
      <c r="LA90" s="32"/>
      <c r="LB90" s="32"/>
      <c r="LC90" s="32"/>
      <c r="LD90" s="32"/>
      <c r="LE90" s="32"/>
      <c r="LF90" s="32"/>
      <c r="LG90" s="32"/>
      <c r="LH90" s="32"/>
      <c r="LI90" s="32"/>
      <c r="LJ90" s="32"/>
      <c r="LK90" s="32"/>
      <c r="LL90" s="32"/>
      <c r="LM90" s="32"/>
      <c r="LN90" s="32"/>
      <c r="LO90" s="32"/>
      <c r="LP90" s="32"/>
      <c r="LQ90" s="32"/>
    </row>
    <row r="91" spans="2:329" x14ac:dyDescent="0.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c r="GO91" s="32"/>
      <c r="GP91" s="32"/>
      <c r="GQ91" s="32"/>
      <c r="GR91" s="32"/>
      <c r="GS91" s="32"/>
      <c r="GT91" s="32"/>
      <c r="GU91" s="32"/>
      <c r="GV91" s="32"/>
      <c r="GW91" s="32"/>
      <c r="GX91" s="32"/>
      <c r="GY91" s="32"/>
      <c r="GZ91" s="32"/>
      <c r="HA91" s="32"/>
      <c r="HB91" s="32"/>
      <c r="HC91" s="32"/>
      <c r="HD91" s="32"/>
      <c r="HE91" s="32"/>
      <c r="HF91" s="32"/>
      <c r="HG91" s="32"/>
      <c r="HH91" s="32"/>
      <c r="HI91" s="32"/>
      <c r="HJ91" s="32"/>
      <c r="HK91" s="32"/>
      <c r="HL91" s="32"/>
      <c r="HM91" s="32"/>
      <c r="HN91" s="32"/>
      <c r="HO91" s="32"/>
      <c r="HP91" s="32"/>
      <c r="HQ91" s="32"/>
      <c r="HR91" s="32"/>
      <c r="HS91" s="32"/>
      <c r="HT91" s="32"/>
      <c r="HU91" s="32"/>
      <c r="HV91" s="32"/>
      <c r="HW91" s="32"/>
      <c r="HX91" s="32"/>
      <c r="HY91" s="32"/>
      <c r="HZ91" s="32"/>
      <c r="IA91" s="32"/>
      <c r="IB91" s="32"/>
      <c r="IC91" s="32"/>
      <c r="ID91" s="32"/>
      <c r="IE91" s="32"/>
      <c r="IF91" s="32"/>
      <c r="IG91" s="32"/>
      <c r="IH91" s="32"/>
      <c r="II91" s="32"/>
      <c r="IJ91" s="32"/>
      <c r="IK91" s="32"/>
      <c r="IL91" s="32"/>
      <c r="IM91" s="32"/>
      <c r="IN91" s="32"/>
      <c r="IO91" s="32"/>
      <c r="IP91" s="32"/>
      <c r="IQ91" s="32"/>
      <c r="IR91" s="32"/>
      <c r="IS91" s="32"/>
      <c r="IT91" s="32"/>
      <c r="IU91" s="32"/>
      <c r="IV91" s="32"/>
      <c r="IW91" s="32"/>
      <c r="IX91" s="32"/>
      <c r="IY91" s="32"/>
      <c r="IZ91" s="32"/>
      <c r="JA91" s="32"/>
      <c r="JB91" s="32"/>
      <c r="JC91" s="32"/>
      <c r="JD91" s="32"/>
      <c r="JE91" s="32"/>
      <c r="JF91" s="32"/>
      <c r="JG91" s="32"/>
      <c r="JH91" s="32"/>
      <c r="JI91" s="32"/>
      <c r="JJ91" s="32"/>
      <c r="JK91" s="32"/>
      <c r="JL91" s="32"/>
      <c r="JM91" s="32"/>
      <c r="JN91" s="32"/>
      <c r="JO91" s="32"/>
      <c r="JP91" s="32"/>
      <c r="JQ91" s="32"/>
      <c r="JR91" s="32"/>
      <c r="JS91" s="32"/>
      <c r="JT91" s="32"/>
      <c r="JU91" s="32"/>
      <c r="JV91" s="32"/>
      <c r="JW91" s="32"/>
      <c r="JX91" s="32"/>
      <c r="JY91" s="32"/>
      <c r="JZ91" s="32"/>
      <c r="KA91" s="32"/>
      <c r="KB91" s="32"/>
      <c r="KC91" s="32"/>
      <c r="KD91" s="32"/>
      <c r="KE91" s="32"/>
      <c r="KF91" s="32"/>
      <c r="KG91" s="32"/>
      <c r="KH91" s="32"/>
      <c r="KI91" s="32"/>
      <c r="KJ91" s="32"/>
      <c r="KK91" s="32"/>
      <c r="KL91" s="32"/>
      <c r="KM91" s="32"/>
      <c r="KN91" s="32"/>
      <c r="KO91" s="32"/>
      <c r="KP91" s="32"/>
      <c r="KQ91" s="32"/>
      <c r="KR91" s="32"/>
      <c r="KS91" s="32"/>
      <c r="KT91" s="32"/>
      <c r="KU91" s="32"/>
      <c r="KV91" s="32"/>
      <c r="KW91" s="32"/>
      <c r="KX91" s="32"/>
      <c r="KY91" s="32"/>
      <c r="KZ91" s="32"/>
      <c r="LA91" s="32"/>
      <c r="LB91" s="32"/>
      <c r="LC91" s="32"/>
      <c r="LD91" s="32"/>
      <c r="LE91" s="32"/>
      <c r="LF91" s="32"/>
      <c r="LG91" s="32"/>
      <c r="LH91" s="32"/>
      <c r="LI91" s="32"/>
      <c r="LJ91" s="32"/>
      <c r="LK91" s="32"/>
      <c r="LL91" s="32"/>
      <c r="LM91" s="32"/>
      <c r="LN91" s="32"/>
      <c r="LO91" s="32"/>
      <c r="LP91" s="32"/>
      <c r="LQ91" s="32"/>
    </row>
    <row r="92" spans="2:329" x14ac:dyDescent="0.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c r="GU92" s="32"/>
      <c r="GV92" s="32"/>
      <c r="GW92" s="32"/>
      <c r="GX92" s="32"/>
      <c r="GY92" s="32"/>
      <c r="GZ92" s="32"/>
      <c r="HA92" s="32"/>
      <c r="HB92" s="32"/>
      <c r="HC92" s="32"/>
      <c r="HD92" s="32"/>
      <c r="HE92" s="32"/>
      <c r="HF92" s="32"/>
      <c r="HG92" s="32"/>
      <c r="HH92" s="32"/>
      <c r="HI92" s="32"/>
      <c r="HJ92" s="32"/>
      <c r="HK92" s="32"/>
      <c r="HL92" s="32"/>
      <c r="HM92" s="32"/>
      <c r="HN92" s="32"/>
      <c r="HO92" s="32"/>
      <c r="HP92" s="32"/>
      <c r="HQ92" s="32"/>
      <c r="HR92" s="32"/>
      <c r="HS92" s="32"/>
      <c r="HT92" s="32"/>
      <c r="HU92" s="32"/>
      <c r="HV92" s="32"/>
      <c r="HW92" s="32"/>
      <c r="HX92" s="32"/>
      <c r="HY92" s="32"/>
      <c r="HZ92" s="32"/>
      <c r="IA92" s="32"/>
      <c r="IB92" s="32"/>
      <c r="IC92" s="32"/>
      <c r="ID92" s="32"/>
      <c r="IE92" s="32"/>
      <c r="IF92" s="32"/>
      <c r="IG92" s="32"/>
      <c r="IH92" s="32"/>
      <c r="II92" s="32"/>
      <c r="IJ92" s="32"/>
      <c r="IK92" s="32"/>
      <c r="IL92" s="32"/>
      <c r="IM92" s="32"/>
      <c r="IN92" s="32"/>
      <c r="IO92" s="32"/>
      <c r="IP92" s="32"/>
      <c r="IQ92" s="32"/>
      <c r="IR92" s="32"/>
      <c r="IS92" s="32"/>
      <c r="IT92" s="32"/>
      <c r="IU92" s="32"/>
      <c r="IV92" s="32"/>
      <c r="IW92" s="32"/>
      <c r="IX92" s="32"/>
      <c r="IY92" s="32"/>
      <c r="IZ92" s="32"/>
      <c r="JA92" s="32"/>
      <c r="JB92" s="32"/>
      <c r="JC92" s="32"/>
      <c r="JD92" s="32"/>
      <c r="JE92" s="32"/>
      <c r="JF92" s="32"/>
      <c r="JG92" s="32"/>
      <c r="JH92" s="32"/>
      <c r="JI92" s="32"/>
      <c r="JJ92" s="32"/>
      <c r="JK92" s="32"/>
      <c r="JL92" s="32"/>
      <c r="JM92" s="32"/>
      <c r="JN92" s="32"/>
      <c r="JO92" s="32"/>
      <c r="JP92" s="32"/>
      <c r="JQ92" s="32"/>
      <c r="JR92" s="32"/>
      <c r="JS92" s="32"/>
      <c r="JT92" s="32"/>
      <c r="JU92" s="32"/>
      <c r="JV92" s="32"/>
      <c r="JW92" s="32"/>
      <c r="JX92" s="32"/>
      <c r="JY92" s="32"/>
      <c r="JZ92" s="32"/>
      <c r="KA92" s="32"/>
      <c r="KB92" s="32"/>
      <c r="KC92" s="32"/>
      <c r="KD92" s="32"/>
      <c r="KE92" s="32"/>
      <c r="KF92" s="32"/>
      <c r="KG92" s="32"/>
      <c r="KH92" s="32"/>
      <c r="KI92" s="32"/>
      <c r="KJ92" s="32"/>
      <c r="KK92" s="32"/>
      <c r="KL92" s="32"/>
      <c r="KM92" s="32"/>
      <c r="KN92" s="32"/>
      <c r="KO92" s="32"/>
      <c r="KP92" s="32"/>
      <c r="KQ92" s="32"/>
      <c r="KR92" s="32"/>
      <c r="KS92" s="32"/>
      <c r="KT92" s="32"/>
      <c r="KU92" s="32"/>
      <c r="KV92" s="32"/>
      <c r="KW92" s="32"/>
      <c r="KX92" s="32"/>
      <c r="KY92" s="32"/>
      <c r="KZ92" s="32"/>
      <c r="LA92" s="32"/>
      <c r="LB92" s="32"/>
      <c r="LC92" s="32"/>
      <c r="LD92" s="32"/>
      <c r="LE92" s="32"/>
      <c r="LF92" s="32"/>
      <c r="LG92" s="32"/>
      <c r="LH92" s="32"/>
      <c r="LI92" s="32"/>
      <c r="LJ92" s="32"/>
      <c r="LK92" s="32"/>
      <c r="LL92" s="32"/>
      <c r="LM92" s="32"/>
      <c r="LN92" s="32"/>
      <c r="LO92" s="32"/>
      <c r="LP92" s="32"/>
      <c r="LQ92" s="32"/>
    </row>
    <row r="93" spans="2:329" x14ac:dyDescent="0.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c r="GU93" s="32"/>
      <c r="GV93" s="32"/>
      <c r="GW93" s="32"/>
      <c r="GX93" s="32"/>
      <c r="GY93" s="32"/>
      <c r="GZ93" s="32"/>
      <c r="HA93" s="32"/>
      <c r="HB93" s="32"/>
      <c r="HC93" s="32"/>
      <c r="HD93" s="32"/>
      <c r="HE93" s="32"/>
      <c r="HF93" s="32"/>
      <c r="HG93" s="32"/>
      <c r="HH93" s="32"/>
      <c r="HI93" s="32"/>
      <c r="HJ93" s="32"/>
      <c r="HK93" s="32"/>
      <c r="HL93" s="32"/>
      <c r="HM93" s="32"/>
      <c r="HN93" s="32"/>
      <c r="HO93" s="32"/>
      <c r="HP93" s="32"/>
      <c r="HQ93" s="32"/>
      <c r="HR93" s="32"/>
      <c r="HS93" s="32"/>
      <c r="HT93" s="32"/>
      <c r="HU93" s="32"/>
      <c r="HV93" s="32"/>
      <c r="HW93" s="32"/>
      <c r="HX93" s="32"/>
      <c r="HY93" s="32"/>
      <c r="HZ93" s="32"/>
      <c r="IA93" s="32"/>
      <c r="IB93" s="32"/>
      <c r="IC93" s="32"/>
      <c r="ID93" s="32"/>
      <c r="IE93" s="32"/>
      <c r="IF93" s="32"/>
      <c r="IG93" s="32"/>
      <c r="IH93" s="32"/>
      <c r="II93" s="32"/>
      <c r="IJ93" s="32"/>
      <c r="IK93" s="32"/>
      <c r="IL93" s="32"/>
      <c r="IM93" s="32"/>
      <c r="IN93" s="32"/>
      <c r="IO93" s="32"/>
      <c r="IP93" s="32"/>
      <c r="IQ93" s="32"/>
      <c r="IR93" s="32"/>
      <c r="IS93" s="32"/>
      <c r="IT93" s="32"/>
      <c r="IU93" s="32"/>
      <c r="IV93" s="32"/>
      <c r="IW93" s="32"/>
      <c r="IX93" s="32"/>
      <c r="IY93" s="32"/>
      <c r="IZ93" s="32"/>
      <c r="JA93" s="32"/>
      <c r="JB93" s="32"/>
      <c r="JC93" s="32"/>
      <c r="JD93" s="32"/>
      <c r="JE93" s="32"/>
      <c r="JF93" s="32"/>
      <c r="JG93" s="32"/>
      <c r="JH93" s="32"/>
      <c r="JI93" s="32"/>
      <c r="JJ93" s="32"/>
      <c r="JK93" s="32"/>
      <c r="JL93" s="32"/>
      <c r="JM93" s="32"/>
      <c r="JN93" s="32"/>
      <c r="JO93" s="32"/>
      <c r="JP93" s="32"/>
      <c r="JQ93" s="32"/>
      <c r="JR93" s="32"/>
      <c r="JS93" s="32"/>
      <c r="JT93" s="32"/>
      <c r="JU93" s="32"/>
      <c r="JV93" s="32"/>
      <c r="JW93" s="32"/>
      <c r="JX93" s="32"/>
      <c r="JY93" s="32"/>
      <c r="JZ93" s="32"/>
      <c r="KA93" s="32"/>
      <c r="KB93" s="32"/>
      <c r="KC93" s="32"/>
      <c r="KD93" s="32"/>
      <c r="KE93" s="32"/>
      <c r="KF93" s="32"/>
      <c r="KG93" s="32"/>
      <c r="KH93" s="32"/>
      <c r="KI93" s="32"/>
      <c r="KJ93" s="32"/>
      <c r="KK93" s="32"/>
      <c r="KL93" s="32"/>
      <c r="KM93" s="32"/>
      <c r="KN93" s="32"/>
      <c r="KO93" s="32"/>
      <c r="KP93" s="32"/>
      <c r="KQ93" s="32"/>
      <c r="KR93" s="32"/>
      <c r="KS93" s="32"/>
      <c r="KT93" s="32"/>
      <c r="KU93" s="32"/>
      <c r="KV93" s="32"/>
      <c r="KW93" s="32"/>
      <c r="KX93" s="32"/>
      <c r="KY93" s="32"/>
      <c r="KZ93" s="32"/>
      <c r="LA93" s="32"/>
      <c r="LB93" s="32"/>
      <c r="LC93" s="32"/>
      <c r="LD93" s="32"/>
      <c r="LE93" s="32"/>
      <c r="LF93" s="32"/>
      <c r="LG93" s="32"/>
      <c r="LH93" s="32"/>
      <c r="LI93" s="32"/>
      <c r="LJ93" s="32"/>
      <c r="LK93" s="32"/>
      <c r="LL93" s="32"/>
      <c r="LM93" s="32"/>
      <c r="LN93" s="32"/>
      <c r="LO93" s="32"/>
      <c r="LP93" s="32"/>
      <c r="LQ93" s="32"/>
    </row>
    <row r="94" spans="2:329" x14ac:dyDescent="0.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c r="GU94" s="32"/>
      <c r="GV94" s="32"/>
      <c r="GW94" s="32"/>
      <c r="GX94" s="32"/>
      <c r="GY94" s="32"/>
      <c r="GZ94" s="32"/>
      <c r="HA94" s="32"/>
      <c r="HB94" s="32"/>
      <c r="HC94" s="32"/>
      <c r="HD94" s="32"/>
      <c r="HE94" s="32"/>
      <c r="HF94" s="32"/>
      <c r="HG94" s="32"/>
      <c r="HH94" s="32"/>
      <c r="HI94" s="32"/>
      <c r="HJ94" s="32"/>
      <c r="HK94" s="32"/>
      <c r="HL94" s="32"/>
      <c r="HM94" s="32"/>
      <c r="HN94" s="32"/>
      <c r="HO94" s="32"/>
      <c r="HP94" s="32"/>
      <c r="HQ94" s="32"/>
      <c r="HR94" s="32"/>
      <c r="HS94" s="32"/>
      <c r="HT94" s="32"/>
      <c r="HU94" s="32"/>
      <c r="HV94" s="32"/>
      <c r="HW94" s="32"/>
      <c r="HX94" s="32"/>
      <c r="HY94" s="32"/>
      <c r="HZ94" s="32"/>
      <c r="IA94" s="32"/>
      <c r="IB94" s="32"/>
      <c r="IC94" s="32"/>
      <c r="ID94" s="32"/>
      <c r="IE94" s="32"/>
      <c r="IF94" s="32"/>
      <c r="IG94" s="32"/>
      <c r="IH94" s="32"/>
      <c r="II94" s="32"/>
      <c r="IJ94" s="32"/>
      <c r="IK94" s="32"/>
      <c r="IL94" s="32"/>
      <c r="IM94" s="32"/>
      <c r="IN94" s="32"/>
      <c r="IO94" s="32"/>
      <c r="IP94" s="32"/>
      <c r="IQ94" s="32"/>
      <c r="IR94" s="32"/>
      <c r="IS94" s="32"/>
      <c r="IT94" s="32"/>
      <c r="IU94" s="32"/>
      <c r="IV94" s="32"/>
      <c r="IW94" s="32"/>
      <c r="IX94" s="32"/>
      <c r="IY94" s="32"/>
      <c r="IZ94" s="32"/>
      <c r="JA94" s="32"/>
      <c r="JB94" s="32"/>
      <c r="JC94" s="32"/>
      <c r="JD94" s="32"/>
      <c r="JE94" s="32"/>
      <c r="JF94" s="32"/>
      <c r="JG94" s="32"/>
      <c r="JH94" s="32"/>
      <c r="JI94" s="32"/>
      <c r="JJ94" s="32"/>
      <c r="JK94" s="32"/>
      <c r="JL94" s="32"/>
      <c r="JM94" s="32"/>
      <c r="JN94" s="32"/>
      <c r="JO94" s="32"/>
      <c r="JP94" s="32"/>
      <c r="JQ94" s="32"/>
      <c r="JR94" s="32"/>
      <c r="JS94" s="32"/>
      <c r="JT94" s="32"/>
      <c r="JU94" s="32"/>
      <c r="JV94" s="32"/>
      <c r="JW94" s="32"/>
      <c r="JX94" s="32"/>
      <c r="JY94" s="32"/>
      <c r="JZ94" s="32"/>
      <c r="KA94" s="32"/>
      <c r="KB94" s="32"/>
      <c r="KC94" s="32"/>
      <c r="KD94" s="32"/>
      <c r="KE94" s="32"/>
      <c r="KF94" s="32"/>
      <c r="KG94" s="32"/>
      <c r="KH94" s="32"/>
      <c r="KI94" s="32"/>
      <c r="KJ94" s="32"/>
      <c r="KK94" s="32"/>
      <c r="KL94" s="32"/>
      <c r="KM94" s="32"/>
      <c r="KN94" s="32"/>
      <c r="KO94" s="32"/>
      <c r="KP94" s="32"/>
      <c r="KQ94" s="32"/>
      <c r="KR94" s="32"/>
      <c r="KS94" s="32"/>
      <c r="KT94" s="32"/>
      <c r="KU94" s="32"/>
      <c r="KV94" s="32"/>
      <c r="KW94" s="32"/>
      <c r="KX94" s="32"/>
      <c r="KY94" s="32"/>
      <c r="KZ94" s="32"/>
      <c r="LA94" s="32"/>
      <c r="LB94" s="32"/>
      <c r="LC94" s="32"/>
      <c r="LD94" s="32"/>
      <c r="LE94" s="32"/>
      <c r="LF94" s="32"/>
      <c r="LG94" s="32"/>
      <c r="LH94" s="32"/>
      <c r="LI94" s="32"/>
      <c r="LJ94" s="32"/>
      <c r="LK94" s="32"/>
      <c r="LL94" s="32"/>
      <c r="LM94" s="32"/>
      <c r="LN94" s="32"/>
      <c r="LO94" s="32"/>
      <c r="LP94" s="32"/>
      <c r="LQ94" s="32"/>
    </row>
    <row r="95" spans="2:329" x14ac:dyDescent="0.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c r="EO95" s="32"/>
      <c r="EP95" s="32"/>
      <c r="EQ95" s="32"/>
      <c r="ER95" s="32"/>
      <c r="ES95" s="32"/>
      <c r="ET95" s="32"/>
      <c r="EU95" s="32"/>
      <c r="EV95" s="32"/>
      <c r="EW95" s="32"/>
      <c r="EX95" s="32"/>
      <c r="EY95" s="32"/>
      <c r="EZ95" s="32"/>
      <c r="FA95" s="32"/>
      <c r="FB95" s="32"/>
      <c r="FC95" s="32"/>
      <c r="FD95" s="32"/>
      <c r="FE95" s="32"/>
      <c r="FF95" s="32"/>
      <c r="FG95" s="32"/>
      <c r="FH95" s="32"/>
      <c r="FI95" s="32"/>
      <c r="FJ95" s="32"/>
      <c r="FK95" s="32"/>
      <c r="FL95" s="32"/>
      <c r="FM95" s="32"/>
      <c r="FN95" s="32"/>
      <c r="FO95" s="32"/>
      <c r="FP95" s="32"/>
      <c r="FQ95" s="32"/>
      <c r="FR95" s="32"/>
      <c r="FS95" s="32"/>
      <c r="FT95" s="32"/>
      <c r="FU95" s="32"/>
      <c r="FV95" s="32"/>
      <c r="FW95" s="32"/>
      <c r="FX95" s="32"/>
      <c r="FY95" s="32"/>
      <c r="FZ95" s="32"/>
      <c r="GA95" s="32"/>
      <c r="GB95" s="32"/>
      <c r="GC95" s="32"/>
      <c r="GD95" s="32"/>
      <c r="GE95" s="32"/>
      <c r="GF95" s="32"/>
      <c r="GG95" s="32"/>
      <c r="GH95" s="32"/>
      <c r="GI95" s="32"/>
      <c r="GJ95" s="32"/>
      <c r="GK95" s="32"/>
      <c r="GL95" s="32"/>
      <c r="GM95" s="32"/>
      <c r="GN95" s="32"/>
      <c r="GO95" s="32"/>
      <c r="GP95" s="32"/>
      <c r="GQ95" s="32"/>
      <c r="GR95" s="32"/>
      <c r="GS95" s="32"/>
      <c r="GT95" s="32"/>
      <c r="GU95" s="32"/>
      <c r="GV95" s="32"/>
      <c r="GW95" s="32"/>
      <c r="GX95" s="32"/>
      <c r="GY95" s="32"/>
      <c r="GZ95" s="32"/>
      <c r="HA95" s="32"/>
      <c r="HB95" s="32"/>
      <c r="HC95" s="32"/>
      <c r="HD95" s="32"/>
      <c r="HE95" s="32"/>
      <c r="HF95" s="32"/>
      <c r="HG95" s="32"/>
      <c r="HH95" s="32"/>
      <c r="HI95" s="32"/>
      <c r="HJ95" s="32"/>
      <c r="HK95" s="32"/>
      <c r="HL95" s="32"/>
      <c r="HM95" s="32"/>
      <c r="HN95" s="32"/>
      <c r="HO95" s="32"/>
      <c r="HP95" s="32"/>
      <c r="HQ95" s="32"/>
      <c r="HR95" s="32"/>
      <c r="HS95" s="32"/>
      <c r="HT95" s="32"/>
      <c r="HU95" s="32"/>
      <c r="HV95" s="32"/>
      <c r="HW95" s="32"/>
      <c r="HX95" s="32"/>
      <c r="HY95" s="32"/>
      <c r="HZ95" s="32"/>
      <c r="IA95" s="32"/>
      <c r="IB95" s="32"/>
      <c r="IC95" s="32"/>
      <c r="ID95" s="32"/>
      <c r="IE95" s="32"/>
      <c r="IF95" s="32"/>
      <c r="IG95" s="32"/>
      <c r="IH95" s="32"/>
      <c r="II95" s="32"/>
      <c r="IJ95" s="32"/>
      <c r="IK95" s="32"/>
      <c r="IL95" s="32"/>
      <c r="IM95" s="32"/>
      <c r="IN95" s="32"/>
      <c r="IO95" s="32"/>
      <c r="IP95" s="32"/>
      <c r="IQ95" s="32"/>
      <c r="IR95" s="32"/>
      <c r="IS95" s="32"/>
      <c r="IT95" s="32"/>
      <c r="IU95" s="32"/>
      <c r="IV95" s="32"/>
      <c r="IW95" s="32"/>
      <c r="IX95" s="32"/>
      <c r="IY95" s="32"/>
      <c r="IZ95" s="32"/>
      <c r="JA95" s="32"/>
      <c r="JB95" s="32"/>
      <c r="JC95" s="32"/>
      <c r="JD95" s="32"/>
      <c r="JE95" s="32"/>
      <c r="JF95" s="32"/>
      <c r="JG95" s="32"/>
      <c r="JH95" s="32"/>
      <c r="JI95" s="32"/>
      <c r="JJ95" s="32"/>
      <c r="JK95" s="32"/>
      <c r="JL95" s="32"/>
      <c r="JM95" s="32"/>
      <c r="JN95" s="32"/>
      <c r="JO95" s="32"/>
      <c r="JP95" s="32"/>
      <c r="JQ95" s="32"/>
      <c r="JR95" s="32"/>
      <c r="JS95" s="32"/>
      <c r="JT95" s="32"/>
      <c r="JU95" s="32"/>
      <c r="JV95" s="32"/>
      <c r="JW95" s="32"/>
      <c r="JX95" s="32"/>
      <c r="JY95" s="32"/>
      <c r="JZ95" s="32"/>
      <c r="KA95" s="32"/>
      <c r="KB95" s="32"/>
      <c r="KC95" s="32"/>
      <c r="KD95" s="32"/>
      <c r="KE95" s="32"/>
      <c r="KF95" s="32"/>
      <c r="KG95" s="32"/>
      <c r="KH95" s="32"/>
      <c r="KI95" s="32"/>
      <c r="KJ95" s="32"/>
      <c r="KK95" s="32"/>
      <c r="KL95" s="32"/>
      <c r="KM95" s="32"/>
      <c r="KN95" s="32"/>
      <c r="KO95" s="32"/>
      <c r="KP95" s="32"/>
      <c r="KQ95" s="32"/>
      <c r="KR95" s="32"/>
      <c r="KS95" s="32"/>
      <c r="KT95" s="32"/>
      <c r="KU95" s="32"/>
      <c r="KV95" s="32"/>
      <c r="KW95" s="32"/>
      <c r="KX95" s="32"/>
      <c r="KY95" s="32"/>
      <c r="KZ95" s="32"/>
      <c r="LA95" s="32"/>
      <c r="LB95" s="32"/>
      <c r="LC95" s="32"/>
      <c r="LD95" s="32"/>
      <c r="LE95" s="32"/>
      <c r="LF95" s="32"/>
      <c r="LG95" s="32"/>
      <c r="LH95" s="32"/>
      <c r="LI95" s="32"/>
      <c r="LJ95" s="32"/>
      <c r="LK95" s="32"/>
      <c r="LL95" s="32"/>
      <c r="LM95" s="32"/>
      <c r="LN95" s="32"/>
      <c r="LO95" s="32"/>
      <c r="LP95" s="32"/>
      <c r="LQ95" s="32"/>
    </row>
    <row r="96" spans="2:329" x14ac:dyDescent="0.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c r="EM96" s="32"/>
      <c r="EN96" s="32"/>
      <c r="EO96" s="32"/>
      <c r="EP96" s="32"/>
      <c r="EQ96" s="32"/>
      <c r="ER96" s="32"/>
      <c r="ES96" s="32"/>
      <c r="ET96" s="32"/>
      <c r="EU96" s="32"/>
      <c r="EV96" s="32"/>
      <c r="EW96" s="32"/>
      <c r="EX96" s="32"/>
      <c r="EY96" s="32"/>
      <c r="EZ96" s="32"/>
      <c r="FA96" s="32"/>
      <c r="FB96" s="32"/>
      <c r="FC96" s="32"/>
      <c r="FD96" s="32"/>
      <c r="FE96" s="32"/>
      <c r="FF96" s="32"/>
      <c r="FG96" s="32"/>
      <c r="FH96" s="32"/>
      <c r="FI96" s="32"/>
      <c r="FJ96" s="32"/>
      <c r="FK96" s="32"/>
      <c r="FL96" s="32"/>
      <c r="FM96" s="32"/>
      <c r="FN96" s="32"/>
      <c r="FO96" s="32"/>
      <c r="FP96" s="32"/>
      <c r="FQ96" s="32"/>
      <c r="FR96" s="32"/>
      <c r="FS96" s="32"/>
      <c r="FT96" s="32"/>
      <c r="FU96" s="32"/>
      <c r="FV96" s="32"/>
      <c r="FW96" s="32"/>
      <c r="FX96" s="32"/>
      <c r="FY96" s="32"/>
      <c r="FZ96" s="32"/>
      <c r="GA96" s="32"/>
      <c r="GB96" s="32"/>
      <c r="GC96" s="32"/>
      <c r="GD96" s="32"/>
      <c r="GE96" s="32"/>
      <c r="GF96" s="32"/>
      <c r="GG96" s="32"/>
      <c r="GH96" s="32"/>
      <c r="GI96" s="32"/>
      <c r="GJ96" s="32"/>
      <c r="GK96" s="32"/>
      <c r="GL96" s="32"/>
      <c r="GM96" s="32"/>
      <c r="GN96" s="32"/>
      <c r="GO96" s="32"/>
      <c r="GP96" s="32"/>
      <c r="GQ96" s="32"/>
      <c r="GR96" s="32"/>
      <c r="GS96" s="32"/>
      <c r="GT96" s="32"/>
      <c r="GU96" s="32"/>
      <c r="GV96" s="32"/>
      <c r="GW96" s="32"/>
      <c r="GX96" s="32"/>
      <c r="GY96" s="32"/>
      <c r="GZ96" s="32"/>
      <c r="HA96" s="32"/>
      <c r="HB96" s="32"/>
      <c r="HC96" s="32"/>
      <c r="HD96" s="32"/>
      <c r="HE96" s="32"/>
      <c r="HF96" s="32"/>
      <c r="HG96" s="32"/>
      <c r="HH96" s="32"/>
      <c r="HI96" s="32"/>
      <c r="HJ96" s="32"/>
      <c r="HK96" s="32"/>
      <c r="HL96" s="32"/>
      <c r="HM96" s="32"/>
      <c r="HN96" s="32"/>
      <c r="HO96" s="32"/>
      <c r="HP96" s="32"/>
      <c r="HQ96" s="32"/>
      <c r="HR96" s="32"/>
      <c r="HS96" s="32"/>
      <c r="HT96" s="32"/>
      <c r="HU96" s="32"/>
      <c r="HV96" s="32"/>
      <c r="HW96" s="32"/>
      <c r="HX96" s="32"/>
      <c r="HY96" s="32"/>
      <c r="HZ96" s="32"/>
      <c r="IA96" s="32"/>
      <c r="IB96" s="32"/>
      <c r="IC96" s="32"/>
      <c r="ID96" s="32"/>
      <c r="IE96" s="32"/>
      <c r="IF96" s="32"/>
      <c r="IG96" s="32"/>
      <c r="IH96" s="32"/>
      <c r="II96" s="32"/>
      <c r="IJ96" s="32"/>
      <c r="IK96" s="32"/>
      <c r="IL96" s="32"/>
      <c r="IM96" s="32"/>
      <c r="IN96" s="32"/>
      <c r="IO96" s="32"/>
      <c r="IP96" s="32"/>
      <c r="IQ96" s="32"/>
      <c r="IR96" s="32"/>
      <c r="IS96" s="32"/>
      <c r="IT96" s="32"/>
      <c r="IU96" s="32"/>
      <c r="IV96" s="32"/>
      <c r="IW96" s="32"/>
      <c r="IX96" s="32"/>
      <c r="IY96" s="32"/>
      <c r="IZ96" s="32"/>
      <c r="JA96" s="32"/>
      <c r="JB96" s="32"/>
      <c r="JC96" s="32"/>
      <c r="JD96" s="32"/>
      <c r="JE96" s="32"/>
      <c r="JF96" s="32"/>
      <c r="JG96" s="32"/>
      <c r="JH96" s="32"/>
      <c r="JI96" s="32"/>
      <c r="JJ96" s="32"/>
      <c r="JK96" s="32"/>
      <c r="JL96" s="32"/>
      <c r="JM96" s="32"/>
      <c r="JN96" s="32"/>
      <c r="JO96" s="32"/>
      <c r="JP96" s="32"/>
      <c r="JQ96" s="32"/>
      <c r="JR96" s="32"/>
      <c r="JS96" s="32"/>
      <c r="JT96" s="32"/>
      <c r="JU96" s="32"/>
      <c r="JV96" s="32"/>
      <c r="JW96" s="32"/>
      <c r="JX96" s="32"/>
      <c r="JY96" s="32"/>
      <c r="JZ96" s="32"/>
      <c r="KA96" s="32"/>
      <c r="KB96" s="32"/>
      <c r="KC96" s="32"/>
      <c r="KD96" s="32"/>
      <c r="KE96" s="32"/>
      <c r="KF96" s="32"/>
      <c r="KG96" s="32"/>
      <c r="KH96" s="32"/>
      <c r="KI96" s="32"/>
      <c r="KJ96" s="32"/>
      <c r="KK96" s="32"/>
      <c r="KL96" s="32"/>
      <c r="KM96" s="32"/>
      <c r="KN96" s="32"/>
      <c r="KO96" s="32"/>
      <c r="KP96" s="32"/>
      <c r="KQ96" s="32"/>
      <c r="KR96" s="32"/>
      <c r="KS96" s="32"/>
      <c r="KT96" s="32"/>
      <c r="KU96" s="32"/>
      <c r="KV96" s="32"/>
      <c r="KW96" s="32"/>
      <c r="KX96" s="32"/>
      <c r="KY96" s="32"/>
      <c r="KZ96" s="32"/>
      <c r="LA96" s="32"/>
      <c r="LB96" s="32"/>
      <c r="LC96" s="32"/>
      <c r="LD96" s="32"/>
      <c r="LE96" s="32"/>
      <c r="LF96" s="32"/>
      <c r="LG96" s="32"/>
      <c r="LH96" s="32"/>
      <c r="LI96" s="32"/>
      <c r="LJ96" s="32"/>
      <c r="LK96" s="32"/>
      <c r="LL96" s="32"/>
      <c r="LM96" s="32"/>
      <c r="LN96" s="32"/>
      <c r="LO96" s="32"/>
      <c r="LP96" s="32"/>
      <c r="LQ96" s="32"/>
    </row>
    <row r="97" spans="2:329" x14ac:dyDescent="0.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c r="GH97" s="32"/>
      <c r="GI97" s="32"/>
      <c r="GJ97" s="32"/>
      <c r="GK97" s="32"/>
      <c r="GL97" s="32"/>
      <c r="GM97" s="32"/>
      <c r="GN97" s="32"/>
      <c r="GO97" s="32"/>
      <c r="GP97" s="32"/>
      <c r="GQ97" s="32"/>
      <c r="GR97" s="32"/>
      <c r="GS97" s="32"/>
      <c r="GT97" s="32"/>
      <c r="GU97" s="32"/>
      <c r="GV97" s="32"/>
      <c r="GW97" s="32"/>
      <c r="GX97" s="32"/>
      <c r="GY97" s="32"/>
      <c r="GZ97" s="32"/>
      <c r="HA97" s="32"/>
      <c r="HB97" s="32"/>
      <c r="HC97" s="32"/>
      <c r="HD97" s="32"/>
      <c r="HE97" s="32"/>
      <c r="HF97" s="32"/>
      <c r="HG97" s="32"/>
      <c r="HH97" s="32"/>
      <c r="HI97" s="32"/>
      <c r="HJ97" s="32"/>
      <c r="HK97" s="32"/>
      <c r="HL97" s="32"/>
      <c r="HM97" s="32"/>
      <c r="HN97" s="32"/>
      <c r="HO97" s="32"/>
      <c r="HP97" s="32"/>
      <c r="HQ97" s="32"/>
      <c r="HR97" s="32"/>
      <c r="HS97" s="32"/>
      <c r="HT97" s="32"/>
      <c r="HU97" s="32"/>
      <c r="HV97" s="32"/>
      <c r="HW97" s="32"/>
      <c r="HX97" s="32"/>
      <c r="HY97" s="32"/>
      <c r="HZ97" s="32"/>
      <c r="IA97" s="32"/>
      <c r="IB97" s="32"/>
      <c r="IC97" s="32"/>
      <c r="ID97" s="32"/>
      <c r="IE97" s="32"/>
      <c r="IF97" s="32"/>
      <c r="IG97" s="32"/>
      <c r="IH97" s="32"/>
      <c r="II97" s="32"/>
      <c r="IJ97" s="32"/>
      <c r="IK97" s="32"/>
      <c r="IL97" s="32"/>
      <c r="IM97" s="32"/>
      <c r="IN97" s="32"/>
      <c r="IO97" s="32"/>
      <c r="IP97" s="32"/>
      <c r="IQ97" s="32"/>
      <c r="IR97" s="32"/>
      <c r="IS97" s="32"/>
      <c r="IT97" s="32"/>
      <c r="IU97" s="32"/>
      <c r="IV97" s="32"/>
      <c r="IW97" s="32"/>
      <c r="IX97" s="32"/>
      <c r="IY97" s="32"/>
      <c r="IZ97" s="32"/>
      <c r="JA97" s="32"/>
      <c r="JB97" s="32"/>
      <c r="JC97" s="32"/>
      <c r="JD97" s="32"/>
      <c r="JE97" s="32"/>
      <c r="JF97" s="32"/>
      <c r="JG97" s="32"/>
      <c r="JH97" s="32"/>
      <c r="JI97" s="32"/>
      <c r="JJ97" s="32"/>
      <c r="JK97" s="32"/>
      <c r="JL97" s="32"/>
      <c r="JM97" s="32"/>
      <c r="JN97" s="32"/>
      <c r="JO97" s="32"/>
      <c r="JP97" s="32"/>
      <c r="JQ97" s="32"/>
      <c r="JR97" s="32"/>
      <c r="JS97" s="32"/>
      <c r="JT97" s="32"/>
      <c r="JU97" s="32"/>
      <c r="JV97" s="32"/>
      <c r="JW97" s="32"/>
      <c r="JX97" s="32"/>
      <c r="JY97" s="32"/>
      <c r="JZ97" s="32"/>
      <c r="KA97" s="32"/>
      <c r="KB97" s="32"/>
      <c r="KC97" s="32"/>
      <c r="KD97" s="32"/>
      <c r="KE97" s="32"/>
      <c r="KF97" s="32"/>
      <c r="KG97" s="32"/>
      <c r="KH97" s="32"/>
      <c r="KI97" s="32"/>
      <c r="KJ97" s="32"/>
      <c r="KK97" s="32"/>
      <c r="KL97" s="32"/>
      <c r="KM97" s="32"/>
      <c r="KN97" s="32"/>
      <c r="KO97" s="32"/>
      <c r="KP97" s="32"/>
      <c r="KQ97" s="32"/>
      <c r="KR97" s="32"/>
      <c r="KS97" s="32"/>
      <c r="KT97" s="32"/>
      <c r="KU97" s="32"/>
      <c r="KV97" s="32"/>
      <c r="KW97" s="32"/>
      <c r="KX97" s="32"/>
      <c r="KY97" s="32"/>
      <c r="KZ97" s="32"/>
      <c r="LA97" s="32"/>
      <c r="LB97" s="32"/>
      <c r="LC97" s="32"/>
      <c r="LD97" s="32"/>
      <c r="LE97" s="32"/>
      <c r="LF97" s="32"/>
      <c r="LG97" s="32"/>
      <c r="LH97" s="32"/>
      <c r="LI97" s="32"/>
      <c r="LJ97" s="32"/>
      <c r="LK97" s="32"/>
      <c r="LL97" s="32"/>
      <c r="LM97" s="32"/>
      <c r="LN97" s="32"/>
      <c r="LO97" s="32"/>
      <c r="LP97" s="32"/>
      <c r="LQ97" s="32"/>
    </row>
    <row r="98" spans="2:329" x14ac:dyDescent="0.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c r="EM98" s="32"/>
      <c r="EN98" s="32"/>
      <c r="EO98" s="32"/>
      <c r="EP98" s="32"/>
      <c r="EQ98" s="32"/>
      <c r="ER98" s="32"/>
      <c r="ES98" s="32"/>
      <c r="ET98" s="32"/>
      <c r="EU98" s="32"/>
      <c r="EV98" s="32"/>
      <c r="EW98" s="32"/>
      <c r="EX98" s="32"/>
      <c r="EY98" s="32"/>
      <c r="EZ98" s="32"/>
      <c r="FA98" s="32"/>
      <c r="FB98" s="32"/>
      <c r="FC98" s="32"/>
      <c r="FD98" s="32"/>
      <c r="FE98" s="32"/>
      <c r="FF98" s="32"/>
      <c r="FG98" s="32"/>
      <c r="FH98" s="32"/>
      <c r="FI98" s="32"/>
      <c r="FJ98" s="32"/>
      <c r="FK98" s="32"/>
      <c r="FL98" s="32"/>
      <c r="FM98" s="32"/>
      <c r="FN98" s="32"/>
      <c r="FO98" s="32"/>
      <c r="FP98" s="32"/>
      <c r="FQ98" s="32"/>
      <c r="FR98" s="32"/>
      <c r="FS98" s="32"/>
      <c r="FT98" s="32"/>
      <c r="FU98" s="32"/>
      <c r="FV98" s="32"/>
      <c r="FW98" s="32"/>
      <c r="FX98" s="32"/>
      <c r="FY98" s="32"/>
      <c r="FZ98" s="32"/>
      <c r="GA98" s="32"/>
      <c r="GB98" s="32"/>
      <c r="GC98" s="32"/>
      <c r="GD98" s="32"/>
      <c r="GE98" s="32"/>
      <c r="GF98" s="32"/>
      <c r="GG98" s="32"/>
      <c r="GH98" s="32"/>
      <c r="GI98" s="32"/>
      <c r="GJ98" s="32"/>
      <c r="GK98" s="32"/>
      <c r="GL98" s="32"/>
      <c r="GM98" s="32"/>
      <c r="GN98" s="32"/>
      <c r="GO98" s="32"/>
      <c r="GP98" s="32"/>
      <c r="GQ98" s="32"/>
      <c r="GR98" s="32"/>
      <c r="GS98" s="32"/>
      <c r="GT98" s="32"/>
      <c r="GU98" s="32"/>
      <c r="GV98" s="32"/>
      <c r="GW98" s="32"/>
      <c r="GX98" s="32"/>
      <c r="GY98" s="32"/>
      <c r="GZ98" s="32"/>
      <c r="HA98" s="32"/>
      <c r="HB98" s="32"/>
      <c r="HC98" s="32"/>
      <c r="HD98" s="32"/>
      <c r="HE98" s="32"/>
      <c r="HF98" s="32"/>
      <c r="HG98" s="32"/>
      <c r="HH98" s="32"/>
      <c r="HI98" s="32"/>
      <c r="HJ98" s="32"/>
      <c r="HK98" s="32"/>
      <c r="HL98" s="32"/>
      <c r="HM98" s="32"/>
      <c r="HN98" s="32"/>
      <c r="HO98" s="32"/>
      <c r="HP98" s="32"/>
      <c r="HQ98" s="32"/>
      <c r="HR98" s="32"/>
      <c r="HS98" s="32"/>
      <c r="HT98" s="32"/>
      <c r="HU98" s="32"/>
      <c r="HV98" s="32"/>
      <c r="HW98" s="32"/>
      <c r="HX98" s="32"/>
      <c r="HY98" s="32"/>
      <c r="HZ98" s="32"/>
      <c r="IA98" s="32"/>
      <c r="IB98" s="32"/>
      <c r="IC98" s="32"/>
      <c r="ID98" s="32"/>
      <c r="IE98" s="32"/>
      <c r="IF98" s="32"/>
      <c r="IG98" s="32"/>
      <c r="IH98" s="32"/>
      <c r="II98" s="32"/>
      <c r="IJ98" s="32"/>
      <c r="IK98" s="32"/>
      <c r="IL98" s="32"/>
      <c r="IM98" s="32"/>
      <c r="IN98" s="32"/>
      <c r="IO98" s="32"/>
      <c r="IP98" s="32"/>
      <c r="IQ98" s="32"/>
      <c r="IR98" s="32"/>
      <c r="IS98" s="32"/>
      <c r="IT98" s="32"/>
      <c r="IU98" s="32"/>
      <c r="IV98" s="32"/>
      <c r="IW98" s="32"/>
      <c r="IX98" s="32"/>
      <c r="IY98" s="32"/>
      <c r="IZ98" s="32"/>
      <c r="JA98" s="32"/>
      <c r="JB98" s="32"/>
      <c r="JC98" s="32"/>
      <c r="JD98" s="32"/>
      <c r="JE98" s="32"/>
      <c r="JF98" s="32"/>
      <c r="JG98" s="32"/>
      <c r="JH98" s="32"/>
      <c r="JI98" s="32"/>
      <c r="JJ98" s="32"/>
      <c r="JK98" s="32"/>
      <c r="JL98" s="32"/>
      <c r="JM98" s="32"/>
      <c r="JN98" s="32"/>
      <c r="JO98" s="32"/>
      <c r="JP98" s="32"/>
      <c r="JQ98" s="32"/>
      <c r="JR98" s="32"/>
      <c r="JS98" s="32"/>
      <c r="JT98" s="32"/>
      <c r="JU98" s="32"/>
      <c r="JV98" s="32"/>
      <c r="JW98" s="32"/>
      <c r="JX98" s="32"/>
      <c r="JY98" s="32"/>
      <c r="JZ98" s="32"/>
      <c r="KA98" s="32"/>
      <c r="KB98" s="32"/>
      <c r="KC98" s="32"/>
      <c r="KD98" s="32"/>
      <c r="KE98" s="32"/>
      <c r="KF98" s="32"/>
      <c r="KG98" s="32"/>
      <c r="KH98" s="32"/>
      <c r="KI98" s="32"/>
      <c r="KJ98" s="32"/>
      <c r="KK98" s="32"/>
      <c r="KL98" s="32"/>
      <c r="KM98" s="32"/>
      <c r="KN98" s="32"/>
      <c r="KO98" s="32"/>
      <c r="KP98" s="32"/>
      <c r="KQ98" s="32"/>
      <c r="KR98" s="32"/>
      <c r="KS98" s="32"/>
      <c r="KT98" s="32"/>
      <c r="KU98" s="32"/>
      <c r="KV98" s="32"/>
      <c r="KW98" s="32"/>
      <c r="KX98" s="32"/>
      <c r="KY98" s="32"/>
      <c r="KZ98" s="32"/>
      <c r="LA98" s="32"/>
      <c r="LB98" s="32"/>
      <c r="LC98" s="32"/>
      <c r="LD98" s="32"/>
      <c r="LE98" s="32"/>
      <c r="LF98" s="32"/>
      <c r="LG98" s="32"/>
      <c r="LH98" s="32"/>
      <c r="LI98" s="32"/>
      <c r="LJ98" s="32"/>
      <c r="LK98" s="32"/>
      <c r="LL98" s="32"/>
      <c r="LM98" s="32"/>
      <c r="LN98" s="32"/>
      <c r="LO98" s="32"/>
      <c r="LP98" s="32"/>
      <c r="LQ98" s="32"/>
    </row>
    <row r="99" spans="2:329" x14ac:dyDescent="0.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c r="EM99" s="32"/>
      <c r="EN99" s="32"/>
      <c r="EO99" s="32"/>
      <c r="EP99" s="32"/>
      <c r="EQ99" s="32"/>
      <c r="ER99" s="32"/>
      <c r="ES99" s="32"/>
      <c r="ET99" s="32"/>
      <c r="EU99" s="32"/>
      <c r="EV99" s="32"/>
      <c r="EW99" s="32"/>
      <c r="EX99" s="32"/>
      <c r="EY99" s="32"/>
      <c r="EZ99" s="32"/>
      <c r="FA99" s="32"/>
      <c r="FB99" s="32"/>
      <c r="FC99" s="32"/>
      <c r="FD99" s="32"/>
      <c r="FE99" s="32"/>
      <c r="FF99" s="32"/>
      <c r="FG99" s="32"/>
      <c r="FH99" s="32"/>
      <c r="FI99" s="32"/>
      <c r="FJ99" s="32"/>
      <c r="FK99" s="32"/>
      <c r="FL99" s="32"/>
      <c r="FM99" s="32"/>
      <c r="FN99" s="32"/>
      <c r="FO99" s="32"/>
      <c r="FP99" s="32"/>
      <c r="FQ99" s="32"/>
      <c r="FR99" s="32"/>
      <c r="FS99" s="32"/>
      <c r="FT99" s="32"/>
      <c r="FU99" s="32"/>
      <c r="FV99" s="32"/>
      <c r="FW99" s="32"/>
      <c r="FX99" s="32"/>
      <c r="FY99" s="32"/>
      <c r="FZ99" s="32"/>
      <c r="GA99" s="32"/>
      <c r="GB99" s="32"/>
      <c r="GC99" s="32"/>
      <c r="GD99" s="32"/>
      <c r="GE99" s="32"/>
      <c r="GF99" s="32"/>
      <c r="GG99" s="32"/>
      <c r="GH99" s="32"/>
      <c r="GI99" s="32"/>
      <c r="GJ99" s="32"/>
      <c r="GK99" s="32"/>
      <c r="GL99" s="32"/>
      <c r="GM99" s="32"/>
      <c r="GN99" s="32"/>
      <c r="GO99" s="32"/>
      <c r="GP99" s="32"/>
      <c r="GQ99" s="32"/>
      <c r="GR99" s="32"/>
      <c r="GS99" s="32"/>
      <c r="GT99" s="32"/>
      <c r="GU99" s="32"/>
      <c r="GV99" s="32"/>
      <c r="GW99" s="32"/>
      <c r="GX99" s="32"/>
      <c r="GY99" s="32"/>
      <c r="GZ99" s="32"/>
      <c r="HA99" s="32"/>
      <c r="HB99" s="32"/>
      <c r="HC99" s="32"/>
      <c r="HD99" s="32"/>
      <c r="HE99" s="32"/>
      <c r="HF99" s="32"/>
      <c r="HG99" s="32"/>
      <c r="HH99" s="32"/>
      <c r="HI99" s="32"/>
      <c r="HJ99" s="32"/>
      <c r="HK99" s="32"/>
      <c r="HL99" s="32"/>
      <c r="HM99" s="32"/>
      <c r="HN99" s="32"/>
      <c r="HO99" s="32"/>
      <c r="HP99" s="32"/>
      <c r="HQ99" s="32"/>
      <c r="HR99" s="32"/>
      <c r="HS99" s="32"/>
      <c r="HT99" s="32"/>
      <c r="HU99" s="32"/>
      <c r="HV99" s="32"/>
      <c r="HW99" s="32"/>
      <c r="HX99" s="32"/>
      <c r="HY99" s="32"/>
      <c r="HZ99" s="32"/>
      <c r="IA99" s="32"/>
      <c r="IB99" s="32"/>
      <c r="IC99" s="32"/>
      <c r="ID99" s="32"/>
      <c r="IE99" s="32"/>
      <c r="IF99" s="32"/>
      <c r="IG99" s="32"/>
      <c r="IH99" s="32"/>
      <c r="II99" s="32"/>
      <c r="IJ99" s="32"/>
      <c r="IK99" s="32"/>
      <c r="IL99" s="32"/>
      <c r="IM99" s="32"/>
      <c r="IN99" s="32"/>
      <c r="IO99" s="32"/>
      <c r="IP99" s="32"/>
      <c r="IQ99" s="32"/>
      <c r="IR99" s="32"/>
      <c r="IS99" s="32"/>
      <c r="IT99" s="32"/>
      <c r="IU99" s="32"/>
      <c r="IV99" s="32"/>
      <c r="IW99" s="32"/>
      <c r="IX99" s="32"/>
      <c r="IY99" s="32"/>
      <c r="IZ99" s="32"/>
      <c r="JA99" s="32"/>
      <c r="JB99" s="32"/>
      <c r="JC99" s="32"/>
      <c r="JD99" s="32"/>
      <c r="JE99" s="32"/>
      <c r="JF99" s="32"/>
      <c r="JG99" s="32"/>
      <c r="JH99" s="32"/>
      <c r="JI99" s="32"/>
      <c r="JJ99" s="32"/>
      <c r="JK99" s="32"/>
      <c r="JL99" s="32"/>
      <c r="JM99" s="32"/>
      <c r="JN99" s="32"/>
      <c r="JO99" s="32"/>
      <c r="JP99" s="32"/>
      <c r="JQ99" s="32"/>
      <c r="JR99" s="32"/>
      <c r="JS99" s="32"/>
      <c r="JT99" s="32"/>
      <c r="JU99" s="32"/>
      <c r="JV99" s="32"/>
      <c r="JW99" s="32"/>
      <c r="JX99" s="32"/>
      <c r="JY99" s="32"/>
      <c r="JZ99" s="32"/>
      <c r="KA99" s="32"/>
      <c r="KB99" s="32"/>
      <c r="KC99" s="32"/>
      <c r="KD99" s="32"/>
      <c r="KE99" s="32"/>
      <c r="KF99" s="32"/>
      <c r="KG99" s="32"/>
      <c r="KH99" s="32"/>
      <c r="KI99" s="32"/>
      <c r="KJ99" s="32"/>
      <c r="KK99" s="32"/>
      <c r="KL99" s="32"/>
      <c r="KM99" s="32"/>
      <c r="KN99" s="32"/>
      <c r="KO99" s="32"/>
      <c r="KP99" s="32"/>
      <c r="KQ99" s="32"/>
      <c r="KR99" s="32"/>
      <c r="KS99" s="32"/>
      <c r="KT99" s="32"/>
      <c r="KU99" s="32"/>
      <c r="KV99" s="32"/>
      <c r="KW99" s="32"/>
      <c r="KX99" s="32"/>
      <c r="KY99" s="32"/>
      <c r="KZ99" s="32"/>
      <c r="LA99" s="32"/>
      <c r="LB99" s="32"/>
      <c r="LC99" s="32"/>
      <c r="LD99" s="32"/>
      <c r="LE99" s="32"/>
      <c r="LF99" s="32"/>
      <c r="LG99" s="32"/>
      <c r="LH99" s="32"/>
      <c r="LI99" s="32"/>
      <c r="LJ99" s="32"/>
      <c r="LK99" s="32"/>
      <c r="LL99" s="32"/>
      <c r="LM99" s="32"/>
      <c r="LN99" s="32"/>
      <c r="LO99" s="32"/>
      <c r="LP99" s="32"/>
      <c r="LQ99" s="32"/>
    </row>
    <row r="100" spans="2:329" x14ac:dyDescent="0.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c r="EM100" s="32"/>
      <c r="EN100" s="32"/>
      <c r="EO100" s="32"/>
      <c r="EP100" s="32"/>
      <c r="EQ100" s="32"/>
      <c r="ER100" s="32"/>
      <c r="ES100" s="32"/>
      <c r="ET100" s="32"/>
      <c r="EU100" s="32"/>
      <c r="EV100" s="32"/>
      <c r="EW100" s="32"/>
      <c r="EX100" s="32"/>
      <c r="EY100" s="32"/>
      <c r="EZ100" s="32"/>
      <c r="FA100" s="32"/>
      <c r="FB100" s="32"/>
      <c r="FC100" s="32"/>
      <c r="FD100" s="32"/>
      <c r="FE100" s="32"/>
      <c r="FF100" s="32"/>
      <c r="FG100" s="32"/>
      <c r="FH100" s="32"/>
      <c r="FI100" s="32"/>
      <c r="FJ100" s="32"/>
      <c r="FK100" s="32"/>
      <c r="FL100" s="32"/>
      <c r="FM100" s="32"/>
      <c r="FN100" s="32"/>
      <c r="FO100" s="32"/>
      <c r="FP100" s="32"/>
      <c r="FQ100" s="32"/>
      <c r="FR100" s="32"/>
      <c r="FS100" s="32"/>
      <c r="FT100" s="32"/>
      <c r="FU100" s="32"/>
      <c r="FV100" s="32"/>
      <c r="FW100" s="32"/>
      <c r="FX100" s="32"/>
      <c r="FY100" s="32"/>
      <c r="FZ100" s="32"/>
      <c r="GA100" s="32"/>
      <c r="GB100" s="32"/>
      <c r="GC100" s="32"/>
      <c r="GD100" s="32"/>
      <c r="GE100" s="32"/>
      <c r="GF100" s="32"/>
      <c r="GG100" s="32"/>
      <c r="GH100" s="32"/>
      <c r="GI100" s="32"/>
      <c r="GJ100" s="32"/>
      <c r="GK100" s="32"/>
      <c r="GL100" s="32"/>
      <c r="GM100" s="32"/>
      <c r="GN100" s="32"/>
      <c r="GO100" s="32"/>
      <c r="GP100" s="32"/>
      <c r="GQ100" s="32"/>
      <c r="GR100" s="32"/>
      <c r="GS100" s="32"/>
      <c r="GT100" s="32"/>
      <c r="GU100" s="32"/>
      <c r="GV100" s="32"/>
      <c r="GW100" s="32"/>
      <c r="GX100" s="32"/>
      <c r="GY100" s="32"/>
      <c r="GZ100" s="32"/>
      <c r="HA100" s="32"/>
      <c r="HB100" s="32"/>
      <c r="HC100" s="32"/>
      <c r="HD100" s="32"/>
      <c r="HE100" s="32"/>
      <c r="HF100" s="32"/>
      <c r="HG100" s="32"/>
      <c r="HH100" s="32"/>
      <c r="HI100" s="32"/>
      <c r="HJ100" s="32"/>
      <c r="HK100" s="32"/>
      <c r="HL100" s="32"/>
      <c r="HM100" s="32"/>
      <c r="HN100" s="32"/>
      <c r="HO100" s="32"/>
      <c r="HP100" s="32"/>
      <c r="HQ100" s="32"/>
      <c r="HR100" s="32"/>
      <c r="HS100" s="32"/>
      <c r="HT100" s="32"/>
      <c r="HU100" s="32"/>
      <c r="HV100" s="32"/>
      <c r="HW100" s="32"/>
      <c r="HX100" s="32"/>
      <c r="HY100" s="32"/>
      <c r="HZ100" s="32"/>
      <c r="IA100" s="32"/>
      <c r="IB100" s="32"/>
      <c r="IC100" s="32"/>
      <c r="ID100" s="32"/>
      <c r="IE100" s="32"/>
      <c r="IF100" s="32"/>
      <c r="IG100" s="32"/>
      <c r="IH100" s="32"/>
      <c r="II100" s="32"/>
      <c r="IJ100" s="32"/>
      <c r="IK100" s="32"/>
      <c r="IL100" s="32"/>
      <c r="IM100" s="32"/>
      <c r="IN100" s="32"/>
      <c r="IO100" s="32"/>
      <c r="IP100" s="32"/>
      <c r="IQ100" s="32"/>
      <c r="IR100" s="32"/>
      <c r="IS100" s="32"/>
      <c r="IT100" s="32"/>
      <c r="IU100" s="32"/>
      <c r="IV100" s="32"/>
      <c r="IW100" s="32"/>
      <c r="IX100" s="32"/>
      <c r="IY100" s="32"/>
      <c r="IZ100" s="32"/>
      <c r="JA100" s="32"/>
      <c r="JB100" s="32"/>
      <c r="JC100" s="32"/>
      <c r="JD100" s="32"/>
      <c r="JE100" s="32"/>
      <c r="JF100" s="32"/>
      <c r="JG100" s="32"/>
      <c r="JH100" s="32"/>
      <c r="JI100" s="32"/>
      <c r="JJ100" s="32"/>
      <c r="JK100" s="32"/>
      <c r="JL100" s="32"/>
      <c r="JM100" s="32"/>
      <c r="JN100" s="32"/>
      <c r="JO100" s="32"/>
      <c r="JP100" s="32"/>
      <c r="JQ100" s="32"/>
      <c r="JR100" s="32"/>
      <c r="JS100" s="32"/>
      <c r="JT100" s="32"/>
      <c r="JU100" s="32"/>
      <c r="JV100" s="32"/>
      <c r="JW100" s="32"/>
      <c r="JX100" s="32"/>
      <c r="JY100" s="32"/>
      <c r="JZ100" s="32"/>
      <c r="KA100" s="32"/>
      <c r="KB100" s="32"/>
      <c r="KC100" s="32"/>
      <c r="KD100" s="32"/>
      <c r="KE100" s="32"/>
      <c r="KF100" s="32"/>
      <c r="KG100" s="32"/>
      <c r="KH100" s="32"/>
      <c r="KI100" s="32"/>
      <c r="KJ100" s="32"/>
      <c r="KK100" s="32"/>
      <c r="KL100" s="32"/>
      <c r="KM100" s="32"/>
      <c r="KN100" s="32"/>
      <c r="KO100" s="32"/>
      <c r="KP100" s="32"/>
      <c r="KQ100" s="32"/>
      <c r="KR100" s="32"/>
      <c r="KS100" s="32"/>
      <c r="KT100" s="32"/>
      <c r="KU100" s="32"/>
      <c r="KV100" s="32"/>
      <c r="KW100" s="32"/>
      <c r="KX100" s="32"/>
      <c r="KY100" s="32"/>
      <c r="KZ100" s="32"/>
      <c r="LA100" s="32"/>
      <c r="LB100" s="32"/>
      <c r="LC100" s="32"/>
      <c r="LD100" s="32"/>
      <c r="LE100" s="32"/>
      <c r="LF100" s="32"/>
      <c r="LG100" s="32"/>
      <c r="LH100" s="32"/>
      <c r="LI100" s="32"/>
      <c r="LJ100" s="32"/>
      <c r="LK100" s="32"/>
      <c r="LL100" s="32"/>
      <c r="LM100" s="32"/>
      <c r="LN100" s="32"/>
      <c r="LO100" s="32"/>
      <c r="LP100" s="32"/>
      <c r="LQ100" s="32"/>
    </row>
    <row r="101" spans="2:329" x14ac:dyDescent="0.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c r="EO101" s="32"/>
      <c r="EP101" s="32"/>
      <c r="EQ101" s="32"/>
      <c r="ER101" s="32"/>
      <c r="ES101" s="32"/>
      <c r="ET101" s="32"/>
      <c r="EU101" s="32"/>
      <c r="EV101" s="32"/>
      <c r="EW101" s="32"/>
      <c r="EX101" s="32"/>
      <c r="EY101" s="32"/>
      <c r="EZ101" s="32"/>
      <c r="FA101" s="32"/>
      <c r="FB101" s="32"/>
      <c r="FC101" s="32"/>
      <c r="FD101" s="32"/>
      <c r="FE101" s="32"/>
      <c r="FF101" s="32"/>
      <c r="FG101" s="32"/>
      <c r="FH101" s="32"/>
      <c r="FI101" s="32"/>
      <c r="FJ101" s="32"/>
      <c r="FK101" s="32"/>
      <c r="FL101" s="32"/>
      <c r="FM101" s="32"/>
      <c r="FN101" s="32"/>
      <c r="FO101" s="32"/>
      <c r="FP101" s="32"/>
      <c r="FQ101" s="32"/>
      <c r="FR101" s="32"/>
      <c r="FS101" s="32"/>
      <c r="FT101" s="32"/>
      <c r="FU101" s="32"/>
      <c r="FV101" s="32"/>
      <c r="FW101" s="32"/>
      <c r="FX101" s="32"/>
      <c r="FY101" s="32"/>
      <c r="FZ101" s="32"/>
      <c r="GA101" s="32"/>
      <c r="GB101" s="32"/>
      <c r="GC101" s="32"/>
      <c r="GD101" s="32"/>
      <c r="GE101" s="32"/>
      <c r="GF101" s="32"/>
      <c r="GG101" s="32"/>
      <c r="GH101" s="32"/>
      <c r="GI101" s="32"/>
      <c r="GJ101" s="32"/>
      <c r="GK101" s="32"/>
      <c r="GL101" s="32"/>
      <c r="GM101" s="32"/>
      <c r="GN101" s="32"/>
      <c r="GO101" s="32"/>
      <c r="GP101" s="32"/>
      <c r="GQ101" s="32"/>
      <c r="GR101" s="32"/>
      <c r="GS101" s="32"/>
      <c r="GT101" s="32"/>
      <c r="GU101" s="32"/>
      <c r="GV101" s="32"/>
      <c r="GW101" s="32"/>
      <c r="GX101" s="32"/>
      <c r="GY101" s="32"/>
      <c r="GZ101" s="32"/>
      <c r="HA101" s="32"/>
      <c r="HB101" s="32"/>
      <c r="HC101" s="32"/>
      <c r="HD101" s="32"/>
      <c r="HE101" s="32"/>
      <c r="HF101" s="32"/>
      <c r="HG101" s="32"/>
      <c r="HH101" s="32"/>
      <c r="HI101" s="32"/>
      <c r="HJ101" s="32"/>
      <c r="HK101" s="32"/>
      <c r="HL101" s="32"/>
      <c r="HM101" s="32"/>
      <c r="HN101" s="32"/>
      <c r="HO101" s="32"/>
      <c r="HP101" s="32"/>
      <c r="HQ101" s="32"/>
      <c r="HR101" s="32"/>
      <c r="HS101" s="32"/>
      <c r="HT101" s="32"/>
      <c r="HU101" s="32"/>
      <c r="HV101" s="32"/>
      <c r="HW101" s="32"/>
      <c r="HX101" s="32"/>
      <c r="HY101" s="32"/>
      <c r="HZ101" s="32"/>
      <c r="IA101" s="32"/>
      <c r="IB101" s="32"/>
      <c r="IC101" s="32"/>
      <c r="ID101" s="32"/>
      <c r="IE101" s="32"/>
      <c r="IF101" s="32"/>
      <c r="IG101" s="32"/>
      <c r="IH101" s="32"/>
      <c r="II101" s="32"/>
      <c r="IJ101" s="32"/>
      <c r="IK101" s="32"/>
      <c r="IL101" s="32"/>
      <c r="IM101" s="32"/>
      <c r="IN101" s="32"/>
      <c r="IO101" s="32"/>
      <c r="IP101" s="32"/>
      <c r="IQ101" s="32"/>
      <c r="IR101" s="32"/>
      <c r="IS101" s="32"/>
      <c r="IT101" s="32"/>
      <c r="IU101" s="32"/>
      <c r="IV101" s="32"/>
      <c r="IW101" s="32"/>
      <c r="IX101" s="32"/>
      <c r="IY101" s="32"/>
      <c r="IZ101" s="32"/>
      <c r="JA101" s="32"/>
      <c r="JB101" s="32"/>
      <c r="JC101" s="32"/>
      <c r="JD101" s="32"/>
      <c r="JE101" s="32"/>
      <c r="JF101" s="32"/>
      <c r="JG101" s="32"/>
      <c r="JH101" s="32"/>
      <c r="JI101" s="32"/>
      <c r="JJ101" s="32"/>
      <c r="JK101" s="32"/>
      <c r="JL101" s="32"/>
      <c r="JM101" s="32"/>
      <c r="JN101" s="32"/>
      <c r="JO101" s="32"/>
      <c r="JP101" s="32"/>
      <c r="JQ101" s="32"/>
      <c r="JR101" s="32"/>
      <c r="JS101" s="32"/>
      <c r="JT101" s="32"/>
      <c r="JU101" s="32"/>
      <c r="JV101" s="32"/>
      <c r="JW101" s="32"/>
      <c r="JX101" s="32"/>
      <c r="JY101" s="32"/>
      <c r="JZ101" s="32"/>
      <c r="KA101" s="32"/>
      <c r="KB101" s="32"/>
      <c r="KC101" s="32"/>
      <c r="KD101" s="32"/>
      <c r="KE101" s="32"/>
      <c r="KF101" s="32"/>
      <c r="KG101" s="32"/>
      <c r="KH101" s="32"/>
      <c r="KI101" s="32"/>
      <c r="KJ101" s="32"/>
      <c r="KK101" s="32"/>
      <c r="KL101" s="32"/>
      <c r="KM101" s="32"/>
      <c r="KN101" s="32"/>
      <c r="KO101" s="32"/>
      <c r="KP101" s="32"/>
      <c r="KQ101" s="32"/>
      <c r="KR101" s="32"/>
      <c r="KS101" s="32"/>
      <c r="KT101" s="32"/>
      <c r="KU101" s="32"/>
      <c r="KV101" s="32"/>
      <c r="KW101" s="32"/>
      <c r="KX101" s="32"/>
      <c r="KY101" s="32"/>
      <c r="KZ101" s="32"/>
      <c r="LA101" s="32"/>
      <c r="LB101" s="32"/>
      <c r="LC101" s="32"/>
      <c r="LD101" s="32"/>
      <c r="LE101" s="32"/>
      <c r="LF101" s="32"/>
      <c r="LG101" s="32"/>
      <c r="LH101" s="32"/>
      <c r="LI101" s="32"/>
      <c r="LJ101" s="32"/>
      <c r="LK101" s="32"/>
      <c r="LL101" s="32"/>
      <c r="LM101" s="32"/>
      <c r="LN101" s="32"/>
      <c r="LO101" s="32"/>
      <c r="LP101" s="32"/>
      <c r="LQ101" s="32"/>
    </row>
    <row r="102" spans="2:329" x14ac:dyDescent="0.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c r="EO102" s="32"/>
      <c r="EP102" s="32"/>
      <c r="EQ102" s="32"/>
      <c r="ER102" s="32"/>
      <c r="ES102" s="32"/>
      <c r="ET102" s="32"/>
      <c r="EU102" s="32"/>
      <c r="EV102" s="32"/>
      <c r="EW102" s="32"/>
      <c r="EX102" s="32"/>
      <c r="EY102" s="32"/>
      <c r="EZ102" s="32"/>
      <c r="FA102" s="32"/>
      <c r="FB102" s="32"/>
      <c r="FC102" s="32"/>
      <c r="FD102" s="32"/>
      <c r="FE102" s="32"/>
      <c r="FF102" s="32"/>
      <c r="FG102" s="32"/>
      <c r="FH102" s="32"/>
      <c r="FI102" s="32"/>
      <c r="FJ102" s="32"/>
      <c r="FK102" s="32"/>
      <c r="FL102" s="32"/>
      <c r="FM102" s="32"/>
      <c r="FN102" s="32"/>
      <c r="FO102" s="32"/>
      <c r="FP102" s="32"/>
      <c r="FQ102" s="32"/>
      <c r="FR102" s="32"/>
      <c r="FS102" s="32"/>
      <c r="FT102" s="32"/>
      <c r="FU102" s="32"/>
      <c r="FV102" s="32"/>
      <c r="FW102" s="32"/>
      <c r="FX102" s="32"/>
      <c r="FY102" s="32"/>
      <c r="FZ102" s="32"/>
      <c r="GA102" s="32"/>
      <c r="GB102" s="32"/>
      <c r="GC102" s="32"/>
      <c r="GD102" s="32"/>
      <c r="GE102" s="32"/>
      <c r="GF102" s="32"/>
      <c r="GG102" s="32"/>
      <c r="GH102" s="32"/>
      <c r="GI102" s="32"/>
      <c r="GJ102" s="32"/>
      <c r="GK102" s="32"/>
      <c r="GL102" s="32"/>
      <c r="GM102" s="32"/>
      <c r="GN102" s="32"/>
      <c r="GO102" s="32"/>
      <c r="GP102" s="32"/>
      <c r="GQ102" s="32"/>
      <c r="GR102" s="32"/>
      <c r="GS102" s="32"/>
      <c r="GT102" s="32"/>
      <c r="GU102" s="32"/>
      <c r="GV102" s="32"/>
      <c r="GW102" s="32"/>
      <c r="GX102" s="32"/>
      <c r="GY102" s="32"/>
      <c r="GZ102" s="32"/>
      <c r="HA102" s="32"/>
      <c r="HB102" s="32"/>
      <c r="HC102" s="32"/>
      <c r="HD102" s="32"/>
      <c r="HE102" s="32"/>
      <c r="HF102" s="32"/>
      <c r="HG102" s="32"/>
      <c r="HH102" s="32"/>
      <c r="HI102" s="32"/>
      <c r="HJ102" s="32"/>
      <c r="HK102" s="32"/>
      <c r="HL102" s="32"/>
      <c r="HM102" s="32"/>
      <c r="HN102" s="32"/>
      <c r="HO102" s="32"/>
      <c r="HP102" s="32"/>
      <c r="HQ102" s="32"/>
      <c r="HR102" s="32"/>
      <c r="HS102" s="32"/>
      <c r="HT102" s="32"/>
      <c r="HU102" s="32"/>
      <c r="HV102" s="32"/>
      <c r="HW102" s="32"/>
      <c r="HX102" s="32"/>
      <c r="HY102" s="32"/>
      <c r="HZ102" s="32"/>
      <c r="IA102" s="32"/>
      <c r="IB102" s="32"/>
      <c r="IC102" s="32"/>
      <c r="ID102" s="32"/>
      <c r="IE102" s="32"/>
      <c r="IF102" s="32"/>
      <c r="IG102" s="32"/>
      <c r="IH102" s="32"/>
      <c r="II102" s="32"/>
      <c r="IJ102" s="32"/>
      <c r="IK102" s="32"/>
      <c r="IL102" s="32"/>
      <c r="IM102" s="32"/>
      <c r="IN102" s="32"/>
      <c r="IO102" s="32"/>
      <c r="IP102" s="32"/>
      <c r="IQ102" s="32"/>
      <c r="IR102" s="32"/>
      <c r="IS102" s="32"/>
      <c r="IT102" s="32"/>
      <c r="IU102" s="32"/>
      <c r="IV102" s="32"/>
      <c r="IW102" s="32"/>
      <c r="IX102" s="32"/>
      <c r="IY102" s="32"/>
      <c r="IZ102" s="32"/>
      <c r="JA102" s="32"/>
      <c r="JB102" s="32"/>
      <c r="JC102" s="32"/>
      <c r="JD102" s="32"/>
      <c r="JE102" s="32"/>
      <c r="JF102" s="32"/>
      <c r="JG102" s="32"/>
      <c r="JH102" s="32"/>
      <c r="JI102" s="32"/>
      <c r="JJ102" s="32"/>
      <c r="JK102" s="32"/>
      <c r="JL102" s="32"/>
      <c r="JM102" s="32"/>
      <c r="JN102" s="32"/>
      <c r="JO102" s="32"/>
      <c r="JP102" s="32"/>
      <c r="JQ102" s="32"/>
      <c r="JR102" s="32"/>
      <c r="JS102" s="32"/>
      <c r="JT102" s="32"/>
      <c r="JU102" s="32"/>
      <c r="JV102" s="32"/>
      <c r="JW102" s="32"/>
      <c r="JX102" s="32"/>
      <c r="JY102" s="32"/>
      <c r="JZ102" s="32"/>
      <c r="KA102" s="32"/>
      <c r="KB102" s="32"/>
      <c r="KC102" s="32"/>
      <c r="KD102" s="32"/>
      <c r="KE102" s="32"/>
      <c r="KF102" s="32"/>
      <c r="KG102" s="32"/>
      <c r="KH102" s="32"/>
      <c r="KI102" s="32"/>
      <c r="KJ102" s="32"/>
      <c r="KK102" s="32"/>
      <c r="KL102" s="32"/>
      <c r="KM102" s="32"/>
      <c r="KN102" s="32"/>
      <c r="KO102" s="32"/>
      <c r="KP102" s="32"/>
      <c r="KQ102" s="32"/>
      <c r="KR102" s="32"/>
      <c r="KS102" s="32"/>
      <c r="KT102" s="32"/>
      <c r="KU102" s="32"/>
      <c r="KV102" s="32"/>
      <c r="KW102" s="32"/>
      <c r="KX102" s="32"/>
      <c r="KY102" s="32"/>
      <c r="KZ102" s="32"/>
      <c r="LA102" s="32"/>
      <c r="LB102" s="32"/>
      <c r="LC102" s="32"/>
      <c r="LD102" s="32"/>
      <c r="LE102" s="32"/>
      <c r="LF102" s="32"/>
      <c r="LG102" s="32"/>
      <c r="LH102" s="32"/>
      <c r="LI102" s="32"/>
      <c r="LJ102" s="32"/>
      <c r="LK102" s="32"/>
      <c r="LL102" s="32"/>
      <c r="LM102" s="32"/>
      <c r="LN102" s="32"/>
      <c r="LO102" s="32"/>
      <c r="LP102" s="32"/>
      <c r="LQ102" s="32"/>
    </row>
    <row r="103" spans="2:329" x14ac:dyDescent="0.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2"/>
      <c r="ET103" s="32"/>
      <c r="EU103" s="32"/>
      <c r="EV103" s="32"/>
      <c r="EW103" s="32"/>
      <c r="EX103" s="32"/>
      <c r="EY103" s="32"/>
      <c r="EZ103" s="32"/>
      <c r="FA103" s="32"/>
      <c r="FB103" s="32"/>
      <c r="FC103" s="32"/>
      <c r="FD103" s="32"/>
      <c r="FE103" s="32"/>
      <c r="FF103" s="32"/>
      <c r="FG103" s="32"/>
      <c r="FH103" s="32"/>
      <c r="FI103" s="32"/>
      <c r="FJ103" s="32"/>
      <c r="FK103" s="32"/>
      <c r="FL103" s="32"/>
      <c r="FM103" s="32"/>
      <c r="FN103" s="32"/>
      <c r="FO103" s="32"/>
      <c r="FP103" s="32"/>
      <c r="FQ103" s="32"/>
      <c r="FR103" s="32"/>
      <c r="FS103" s="32"/>
      <c r="FT103" s="32"/>
      <c r="FU103" s="32"/>
      <c r="FV103" s="32"/>
      <c r="FW103" s="32"/>
      <c r="FX103" s="32"/>
      <c r="FY103" s="32"/>
      <c r="FZ103" s="32"/>
      <c r="GA103" s="32"/>
      <c r="GB103" s="32"/>
      <c r="GC103" s="32"/>
      <c r="GD103" s="32"/>
      <c r="GE103" s="32"/>
      <c r="GF103" s="32"/>
      <c r="GG103" s="32"/>
      <c r="GH103" s="32"/>
      <c r="GI103" s="32"/>
      <c r="GJ103" s="32"/>
      <c r="GK103" s="32"/>
      <c r="GL103" s="32"/>
      <c r="GM103" s="32"/>
      <c r="GN103" s="32"/>
      <c r="GO103" s="32"/>
      <c r="GP103" s="32"/>
      <c r="GQ103" s="32"/>
      <c r="GR103" s="32"/>
      <c r="GS103" s="32"/>
      <c r="GT103" s="32"/>
      <c r="GU103" s="32"/>
      <c r="GV103" s="32"/>
      <c r="GW103" s="32"/>
      <c r="GX103" s="32"/>
      <c r="GY103" s="32"/>
      <c r="GZ103" s="32"/>
      <c r="HA103" s="32"/>
      <c r="HB103" s="32"/>
      <c r="HC103" s="32"/>
      <c r="HD103" s="32"/>
      <c r="HE103" s="32"/>
      <c r="HF103" s="32"/>
      <c r="HG103" s="32"/>
      <c r="HH103" s="32"/>
      <c r="HI103" s="32"/>
      <c r="HJ103" s="32"/>
      <c r="HK103" s="32"/>
      <c r="HL103" s="32"/>
      <c r="HM103" s="32"/>
      <c r="HN103" s="32"/>
      <c r="HO103" s="32"/>
      <c r="HP103" s="32"/>
      <c r="HQ103" s="32"/>
      <c r="HR103" s="32"/>
      <c r="HS103" s="32"/>
      <c r="HT103" s="32"/>
      <c r="HU103" s="32"/>
      <c r="HV103" s="32"/>
      <c r="HW103" s="32"/>
      <c r="HX103" s="32"/>
      <c r="HY103" s="32"/>
      <c r="HZ103" s="32"/>
      <c r="IA103" s="32"/>
      <c r="IB103" s="32"/>
      <c r="IC103" s="32"/>
      <c r="ID103" s="32"/>
      <c r="IE103" s="32"/>
      <c r="IF103" s="32"/>
      <c r="IG103" s="32"/>
      <c r="IH103" s="32"/>
      <c r="II103" s="32"/>
      <c r="IJ103" s="32"/>
      <c r="IK103" s="32"/>
      <c r="IL103" s="32"/>
      <c r="IM103" s="32"/>
      <c r="IN103" s="32"/>
      <c r="IO103" s="32"/>
      <c r="IP103" s="32"/>
      <c r="IQ103" s="32"/>
      <c r="IR103" s="32"/>
      <c r="IS103" s="32"/>
      <c r="IT103" s="32"/>
      <c r="IU103" s="32"/>
      <c r="IV103" s="32"/>
      <c r="IW103" s="32"/>
      <c r="IX103" s="32"/>
      <c r="IY103" s="32"/>
      <c r="IZ103" s="32"/>
      <c r="JA103" s="32"/>
      <c r="JB103" s="32"/>
      <c r="JC103" s="32"/>
      <c r="JD103" s="32"/>
      <c r="JE103" s="32"/>
      <c r="JF103" s="32"/>
      <c r="JG103" s="32"/>
      <c r="JH103" s="32"/>
      <c r="JI103" s="32"/>
      <c r="JJ103" s="32"/>
      <c r="JK103" s="32"/>
      <c r="JL103" s="32"/>
      <c r="JM103" s="32"/>
      <c r="JN103" s="32"/>
      <c r="JO103" s="32"/>
      <c r="JP103" s="32"/>
      <c r="JQ103" s="32"/>
      <c r="JR103" s="32"/>
      <c r="JS103" s="32"/>
      <c r="JT103" s="32"/>
      <c r="JU103" s="32"/>
      <c r="JV103" s="32"/>
      <c r="JW103" s="32"/>
      <c r="JX103" s="32"/>
      <c r="JY103" s="32"/>
      <c r="JZ103" s="32"/>
      <c r="KA103" s="32"/>
      <c r="KB103" s="32"/>
      <c r="KC103" s="32"/>
      <c r="KD103" s="32"/>
      <c r="KE103" s="32"/>
      <c r="KF103" s="32"/>
      <c r="KG103" s="32"/>
      <c r="KH103" s="32"/>
      <c r="KI103" s="32"/>
      <c r="KJ103" s="32"/>
      <c r="KK103" s="32"/>
      <c r="KL103" s="32"/>
      <c r="KM103" s="32"/>
      <c r="KN103" s="32"/>
      <c r="KO103" s="32"/>
      <c r="KP103" s="32"/>
      <c r="KQ103" s="32"/>
      <c r="KR103" s="32"/>
      <c r="KS103" s="32"/>
      <c r="KT103" s="32"/>
      <c r="KU103" s="32"/>
      <c r="KV103" s="32"/>
      <c r="KW103" s="32"/>
      <c r="KX103" s="32"/>
      <c r="KY103" s="32"/>
      <c r="KZ103" s="32"/>
      <c r="LA103" s="32"/>
      <c r="LB103" s="32"/>
      <c r="LC103" s="32"/>
      <c r="LD103" s="32"/>
      <c r="LE103" s="32"/>
      <c r="LF103" s="32"/>
      <c r="LG103" s="32"/>
      <c r="LH103" s="32"/>
      <c r="LI103" s="32"/>
      <c r="LJ103" s="32"/>
      <c r="LK103" s="32"/>
      <c r="LL103" s="32"/>
      <c r="LM103" s="32"/>
      <c r="LN103" s="32"/>
      <c r="LO103" s="32"/>
      <c r="LP103" s="32"/>
      <c r="LQ103" s="32"/>
    </row>
    <row r="104" spans="2:329" x14ac:dyDescent="0.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c r="EO104" s="32"/>
      <c r="EP104" s="32"/>
      <c r="EQ104" s="32"/>
      <c r="ER104" s="32"/>
      <c r="ES104" s="32"/>
      <c r="ET104" s="32"/>
      <c r="EU104" s="32"/>
      <c r="EV104" s="32"/>
      <c r="EW104" s="32"/>
      <c r="EX104" s="32"/>
      <c r="EY104" s="32"/>
      <c r="EZ104" s="32"/>
      <c r="FA104" s="32"/>
      <c r="FB104" s="32"/>
      <c r="FC104" s="32"/>
      <c r="FD104" s="32"/>
      <c r="FE104" s="32"/>
      <c r="FF104" s="32"/>
      <c r="FG104" s="32"/>
      <c r="FH104" s="32"/>
      <c r="FI104" s="32"/>
      <c r="FJ104" s="32"/>
      <c r="FK104" s="32"/>
      <c r="FL104" s="32"/>
      <c r="FM104" s="32"/>
      <c r="FN104" s="32"/>
      <c r="FO104" s="32"/>
      <c r="FP104" s="32"/>
      <c r="FQ104" s="32"/>
      <c r="FR104" s="32"/>
      <c r="FS104" s="32"/>
      <c r="FT104" s="32"/>
      <c r="FU104" s="32"/>
      <c r="FV104" s="32"/>
      <c r="FW104" s="32"/>
      <c r="FX104" s="32"/>
      <c r="FY104" s="32"/>
      <c r="FZ104" s="32"/>
      <c r="GA104" s="32"/>
      <c r="GB104" s="32"/>
      <c r="GC104" s="32"/>
      <c r="GD104" s="32"/>
      <c r="GE104" s="32"/>
      <c r="GF104" s="32"/>
      <c r="GG104" s="32"/>
      <c r="GH104" s="32"/>
      <c r="GI104" s="32"/>
      <c r="GJ104" s="32"/>
      <c r="GK104" s="32"/>
      <c r="GL104" s="32"/>
      <c r="GM104" s="32"/>
      <c r="GN104" s="32"/>
      <c r="GO104" s="32"/>
      <c r="GP104" s="32"/>
      <c r="GQ104" s="32"/>
      <c r="GR104" s="32"/>
      <c r="GS104" s="32"/>
      <c r="GT104" s="32"/>
      <c r="GU104" s="32"/>
      <c r="GV104" s="32"/>
      <c r="GW104" s="32"/>
      <c r="GX104" s="32"/>
      <c r="GY104" s="32"/>
      <c r="GZ104" s="32"/>
      <c r="HA104" s="32"/>
      <c r="HB104" s="32"/>
      <c r="HC104" s="32"/>
      <c r="HD104" s="32"/>
      <c r="HE104" s="32"/>
      <c r="HF104" s="32"/>
      <c r="HG104" s="32"/>
      <c r="HH104" s="32"/>
      <c r="HI104" s="32"/>
      <c r="HJ104" s="32"/>
      <c r="HK104" s="32"/>
      <c r="HL104" s="32"/>
      <c r="HM104" s="32"/>
      <c r="HN104" s="32"/>
      <c r="HO104" s="32"/>
      <c r="HP104" s="32"/>
      <c r="HQ104" s="32"/>
      <c r="HR104" s="32"/>
      <c r="HS104" s="32"/>
      <c r="HT104" s="32"/>
      <c r="HU104" s="32"/>
      <c r="HV104" s="32"/>
      <c r="HW104" s="32"/>
      <c r="HX104" s="32"/>
      <c r="HY104" s="32"/>
      <c r="HZ104" s="32"/>
      <c r="IA104" s="32"/>
      <c r="IB104" s="32"/>
      <c r="IC104" s="32"/>
      <c r="ID104" s="32"/>
      <c r="IE104" s="32"/>
      <c r="IF104" s="32"/>
      <c r="IG104" s="32"/>
      <c r="IH104" s="32"/>
      <c r="II104" s="32"/>
      <c r="IJ104" s="32"/>
      <c r="IK104" s="32"/>
      <c r="IL104" s="32"/>
      <c r="IM104" s="32"/>
      <c r="IN104" s="32"/>
      <c r="IO104" s="32"/>
      <c r="IP104" s="32"/>
      <c r="IQ104" s="32"/>
      <c r="IR104" s="32"/>
      <c r="IS104" s="32"/>
      <c r="IT104" s="32"/>
      <c r="IU104" s="32"/>
      <c r="IV104" s="32"/>
      <c r="IW104" s="32"/>
      <c r="IX104" s="32"/>
      <c r="IY104" s="32"/>
      <c r="IZ104" s="32"/>
      <c r="JA104" s="32"/>
      <c r="JB104" s="32"/>
      <c r="JC104" s="32"/>
      <c r="JD104" s="32"/>
      <c r="JE104" s="32"/>
      <c r="JF104" s="32"/>
      <c r="JG104" s="32"/>
      <c r="JH104" s="32"/>
      <c r="JI104" s="32"/>
      <c r="JJ104" s="32"/>
      <c r="JK104" s="32"/>
      <c r="JL104" s="32"/>
      <c r="JM104" s="32"/>
      <c r="JN104" s="32"/>
      <c r="JO104" s="32"/>
      <c r="JP104" s="32"/>
      <c r="JQ104" s="32"/>
      <c r="JR104" s="32"/>
      <c r="JS104" s="32"/>
      <c r="JT104" s="32"/>
      <c r="JU104" s="32"/>
      <c r="JV104" s="32"/>
      <c r="JW104" s="32"/>
      <c r="JX104" s="32"/>
      <c r="JY104" s="32"/>
      <c r="JZ104" s="32"/>
      <c r="KA104" s="32"/>
      <c r="KB104" s="32"/>
      <c r="KC104" s="32"/>
      <c r="KD104" s="32"/>
      <c r="KE104" s="32"/>
      <c r="KF104" s="32"/>
      <c r="KG104" s="32"/>
      <c r="KH104" s="32"/>
      <c r="KI104" s="32"/>
      <c r="KJ104" s="32"/>
      <c r="KK104" s="32"/>
      <c r="KL104" s="32"/>
      <c r="KM104" s="32"/>
      <c r="KN104" s="32"/>
      <c r="KO104" s="32"/>
      <c r="KP104" s="32"/>
      <c r="KQ104" s="32"/>
      <c r="KR104" s="32"/>
      <c r="KS104" s="32"/>
      <c r="KT104" s="32"/>
      <c r="KU104" s="32"/>
      <c r="KV104" s="32"/>
      <c r="KW104" s="32"/>
      <c r="KX104" s="32"/>
      <c r="KY104" s="32"/>
      <c r="KZ104" s="32"/>
      <c r="LA104" s="32"/>
      <c r="LB104" s="32"/>
      <c r="LC104" s="32"/>
      <c r="LD104" s="32"/>
      <c r="LE104" s="32"/>
      <c r="LF104" s="32"/>
      <c r="LG104" s="32"/>
      <c r="LH104" s="32"/>
      <c r="LI104" s="32"/>
      <c r="LJ104" s="32"/>
      <c r="LK104" s="32"/>
      <c r="LL104" s="32"/>
      <c r="LM104" s="32"/>
      <c r="LN104" s="32"/>
      <c r="LO104" s="32"/>
      <c r="LP104" s="32"/>
      <c r="LQ104" s="32"/>
    </row>
    <row r="105" spans="2:329" x14ac:dyDescent="0.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c r="EO105" s="32"/>
      <c r="EP105" s="32"/>
      <c r="EQ105" s="32"/>
      <c r="ER105" s="32"/>
      <c r="ES105" s="32"/>
      <c r="ET105" s="32"/>
      <c r="EU105" s="32"/>
      <c r="EV105" s="32"/>
      <c r="EW105" s="32"/>
      <c r="EX105" s="32"/>
      <c r="EY105" s="32"/>
      <c r="EZ105" s="32"/>
      <c r="FA105" s="32"/>
      <c r="FB105" s="32"/>
      <c r="FC105" s="32"/>
      <c r="FD105" s="32"/>
      <c r="FE105" s="32"/>
      <c r="FF105" s="32"/>
      <c r="FG105" s="32"/>
      <c r="FH105" s="32"/>
      <c r="FI105" s="32"/>
      <c r="FJ105" s="32"/>
      <c r="FK105" s="32"/>
      <c r="FL105" s="32"/>
      <c r="FM105" s="32"/>
      <c r="FN105" s="32"/>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c r="GO105" s="32"/>
      <c r="GP105" s="32"/>
      <c r="GQ105" s="32"/>
      <c r="GR105" s="32"/>
      <c r="GS105" s="32"/>
      <c r="GT105" s="32"/>
      <c r="GU105" s="32"/>
      <c r="GV105" s="32"/>
      <c r="GW105" s="32"/>
      <c r="GX105" s="32"/>
      <c r="GY105" s="32"/>
      <c r="GZ105" s="32"/>
      <c r="HA105" s="32"/>
      <c r="HB105" s="32"/>
      <c r="HC105" s="32"/>
      <c r="HD105" s="32"/>
      <c r="HE105" s="32"/>
      <c r="HF105" s="32"/>
      <c r="HG105" s="32"/>
      <c r="HH105" s="32"/>
      <c r="HI105" s="32"/>
      <c r="HJ105" s="32"/>
      <c r="HK105" s="32"/>
      <c r="HL105" s="32"/>
      <c r="HM105" s="32"/>
      <c r="HN105" s="32"/>
      <c r="HO105" s="32"/>
      <c r="HP105" s="32"/>
      <c r="HQ105" s="32"/>
      <c r="HR105" s="32"/>
      <c r="HS105" s="32"/>
      <c r="HT105" s="32"/>
      <c r="HU105" s="32"/>
      <c r="HV105" s="32"/>
      <c r="HW105" s="32"/>
      <c r="HX105" s="32"/>
      <c r="HY105" s="32"/>
      <c r="HZ105" s="32"/>
      <c r="IA105" s="32"/>
      <c r="IB105" s="32"/>
      <c r="IC105" s="32"/>
      <c r="ID105" s="32"/>
      <c r="IE105" s="32"/>
      <c r="IF105" s="32"/>
      <c r="IG105" s="32"/>
      <c r="IH105" s="32"/>
      <c r="II105" s="32"/>
      <c r="IJ105" s="32"/>
      <c r="IK105" s="32"/>
      <c r="IL105" s="32"/>
      <c r="IM105" s="32"/>
      <c r="IN105" s="32"/>
      <c r="IO105" s="32"/>
      <c r="IP105" s="32"/>
      <c r="IQ105" s="32"/>
      <c r="IR105" s="32"/>
      <c r="IS105" s="32"/>
      <c r="IT105" s="32"/>
      <c r="IU105" s="32"/>
      <c r="IV105" s="32"/>
      <c r="IW105" s="32"/>
      <c r="IX105" s="32"/>
      <c r="IY105" s="32"/>
      <c r="IZ105" s="32"/>
      <c r="JA105" s="32"/>
      <c r="JB105" s="32"/>
      <c r="JC105" s="32"/>
      <c r="JD105" s="32"/>
      <c r="JE105" s="32"/>
      <c r="JF105" s="32"/>
      <c r="JG105" s="32"/>
      <c r="JH105" s="32"/>
      <c r="JI105" s="32"/>
      <c r="JJ105" s="32"/>
      <c r="JK105" s="32"/>
      <c r="JL105" s="32"/>
      <c r="JM105" s="32"/>
      <c r="JN105" s="32"/>
      <c r="JO105" s="32"/>
      <c r="JP105" s="32"/>
      <c r="JQ105" s="32"/>
      <c r="JR105" s="32"/>
      <c r="JS105" s="32"/>
      <c r="JT105" s="32"/>
      <c r="JU105" s="32"/>
      <c r="JV105" s="32"/>
      <c r="JW105" s="32"/>
      <c r="JX105" s="32"/>
      <c r="JY105" s="32"/>
      <c r="JZ105" s="32"/>
      <c r="KA105" s="32"/>
      <c r="KB105" s="32"/>
      <c r="KC105" s="32"/>
      <c r="KD105" s="32"/>
      <c r="KE105" s="32"/>
      <c r="KF105" s="32"/>
      <c r="KG105" s="32"/>
      <c r="KH105" s="32"/>
      <c r="KI105" s="32"/>
      <c r="KJ105" s="32"/>
      <c r="KK105" s="32"/>
      <c r="KL105" s="32"/>
      <c r="KM105" s="32"/>
      <c r="KN105" s="32"/>
      <c r="KO105" s="32"/>
      <c r="KP105" s="32"/>
      <c r="KQ105" s="32"/>
      <c r="KR105" s="32"/>
      <c r="KS105" s="32"/>
      <c r="KT105" s="32"/>
      <c r="KU105" s="32"/>
      <c r="KV105" s="32"/>
      <c r="KW105" s="32"/>
      <c r="KX105" s="32"/>
      <c r="KY105" s="32"/>
      <c r="KZ105" s="32"/>
      <c r="LA105" s="32"/>
      <c r="LB105" s="32"/>
      <c r="LC105" s="32"/>
      <c r="LD105" s="32"/>
      <c r="LE105" s="32"/>
      <c r="LF105" s="32"/>
      <c r="LG105" s="32"/>
      <c r="LH105" s="32"/>
      <c r="LI105" s="32"/>
      <c r="LJ105" s="32"/>
      <c r="LK105" s="32"/>
      <c r="LL105" s="32"/>
      <c r="LM105" s="32"/>
      <c r="LN105" s="32"/>
      <c r="LO105" s="32"/>
      <c r="LP105" s="32"/>
      <c r="LQ105" s="32"/>
    </row>
    <row r="106" spans="2:329" x14ac:dyDescent="0.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c r="EO106" s="32"/>
      <c r="EP106" s="32"/>
      <c r="EQ106" s="32"/>
      <c r="ER106" s="32"/>
      <c r="ES106" s="32"/>
      <c r="ET106" s="32"/>
      <c r="EU106" s="32"/>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c r="GO106" s="32"/>
      <c r="GP106" s="32"/>
      <c r="GQ106" s="32"/>
      <c r="GR106" s="32"/>
      <c r="GS106" s="32"/>
      <c r="GT106" s="32"/>
      <c r="GU106" s="32"/>
      <c r="GV106" s="32"/>
      <c r="GW106" s="32"/>
      <c r="GX106" s="32"/>
      <c r="GY106" s="32"/>
      <c r="GZ106" s="32"/>
      <c r="HA106" s="32"/>
      <c r="HB106" s="32"/>
      <c r="HC106" s="32"/>
      <c r="HD106" s="32"/>
      <c r="HE106" s="32"/>
      <c r="HF106" s="32"/>
      <c r="HG106" s="32"/>
      <c r="HH106" s="32"/>
      <c r="HI106" s="32"/>
      <c r="HJ106" s="32"/>
      <c r="HK106" s="32"/>
      <c r="HL106" s="32"/>
      <c r="HM106" s="32"/>
      <c r="HN106" s="32"/>
      <c r="HO106" s="32"/>
      <c r="HP106" s="32"/>
      <c r="HQ106" s="32"/>
      <c r="HR106" s="32"/>
      <c r="HS106" s="32"/>
      <c r="HT106" s="32"/>
      <c r="HU106" s="32"/>
      <c r="HV106" s="32"/>
      <c r="HW106" s="32"/>
      <c r="HX106" s="32"/>
      <c r="HY106" s="32"/>
      <c r="HZ106" s="32"/>
      <c r="IA106" s="32"/>
      <c r="IB106" s="32"/>
      <c r="IC106" s="32"/>
      <c r="ID106" s="32"/>
      <c r="IE106" s="32"/>
      <c r="IF106" s="32"/>
      <c r="IG106" s="32"/>
      <c r="IH106" s="32"/>
      <c r="II106" s="32"/>
      <c r="IJ106" s="32"/>
      <c r="IK106" s="32"/>
      <c r="IL106" s="32"/>
      <c r="IM106" s="32"/>
      <c r="IN106" s="32"/>
      <c r="IO106" s="32"/>
      <c r="IP106" s="32"/>
      <c r="IQ106" s="32"/>
      <c r="IR106" s="32"/>
      <c r="IS106" s="32"/>
      <c r="IT106" s="32"/>
      <c r="IU106" s="32"/>
      <c r="IV106" s="32"/>
      <c r="IW106" s="32"/>
      <c r="IX106" s="32"/>
      <c r="IY106" s="32"/>
      <c r="IZ106" s="32"/>
      <c r="JA106" s="32"/>
      <c r="JB106" s="32"/>
      <c r="JC106" s="32"/>
      <c r="JD106" s="32"/>
      <c r="JE106" s="32"/>
      <c r="JF106" s="32"/>
      <c r="JG106" s="32"/>
      <c r="JH106" s="32"/>
      <c r="JI106" s="32"/>
      <c r="JJ106" s="32"/>
      <c r="JK106" s="32"/>
      <c r="JL106" s="32"/>
      <c r="JM106" s="32"/>
      <c r="JN106" s="32"/>
      <c r="JO106" s="32"/>
      <c r="JP106" s="32"/>
      <c r="JQ106" s="32"/>
      <c r="JR106" s="32"/>
      <c r="JS106" s="32"/>
      <c r="JT106" s="32"/>
      <c r="JU106" s="32"/>
      <c r="JV106" s="32"/>
      <c r="JW106" s="32"/>
      <c r="JX106" s="32"/>
      <c r="JY106" s="32"/>
      <c r="JZ106" s="32"/>
      <c r="KA106" s="32"/>
      <c r="KB106" s="32"/>
      <c r="KC106" s="32"/>
      <c r="KD106" s="32"/>
      <c r="KE106" s="32"/>
      <c r="KF106" s="32"/>
      <c r="KG106" s="32"/>
      <c r="KH106" s="32"/>
      <c r="KI106" s="32"/>
      <c r="KJ106" s="32"/>
      <c r="KK106" s="32"/>
      <c r="KL106" s="32"/>
      <c r="KM106" s="32"/>
      <c r="KN106" s="32"/>
      <c r="KO106" s="32"/>
      <c r="KP106" s="32"/>
      <c r="KQ106" s="32"/>
      <c r="KR106" s="32"/>
      <c r="KS106" s="32"/>
      <c r="KT106" s="32"/>
      <c r="KU106" s="32"/>
      <c r="KV106" s="32"/>
      <c r="KW106" s="32"/>
      <c r="KX106" s="32"/>
      <c r="KY106" s="32"/>
      <c r="KZ106" s="32"/>
      <c r="LA106" s="32"/>
      <c r="LB106" s="32"/>
      <c r="LC106" s="32"/>
      <c r="LD106" s="32"/>
      <c r="LE106" s="32"/>
      <c r="LF106" s="32"/>
      <c r="LG106" s="32"/>
      <c r="LH106" s="32"/>
      <c r="LI106" s="32"/>
      <c r="LJ106" s="32"/>
      <c r="LK106" s="32"/>
      <c r="LL106" s="32"/>
      <c r="LM106" s="32"/>
      <c r="LN106" s="32"/>
      <c r="LO106" s="32"/>
      <c r="LP106" s="32"/>
      <c r="LQ106" s="32"/>
    </row>
    <row r="107" spans="2:329" x14ac:dyDescent="0.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c r="EO107" s="32"/>
      <c r="EP107" s="32"/>
      <c r="EQ107" s="32"/>
      <c r="ER107" s="32"/>
      <c r="ES107" s="32"/>
      <c r="ET107" s="32"/>
      <c r="EU107" s="32"/>
      <c r="EV107" s="32"/>
      <c r="EW107" s="32"/>
      <c r="EX107" s="32"/>
      <c r="EY107" s="32"/>
      <c r="EZ107" s="32"/>
      <c r="FA107" s="32"/>
      <c r="FB107" s="32"/>
      <c r="FC107" s="32"/>
      <c r="FD107" s="32"/>
      <c r="FE107" s="32"/>
      <c r="FF107" s="32"/>
      <c r="FG107" s="32"/>
      <c r="FH107" s="32"/>
      <c r="FI107" s="32"/>
      <c r="FJ107" s="32"/>
      <c r="FK107" s="32"/>
      <c r="FL107" s="32"/>
      <c r="FM107" s="32"/>
      <c r="FN107" s="32"/>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c r="GO107" s="32"/>
      <c r="GP107" s="32"/>
      <c r="GQ107" s="32"/>
      <c r="GR107" s="32"/>
      <c r="GS107" s="32"/>
      <c r="GT107" s="32"/>
      <c r="GU107" s="32"/>
      <c r="GV107" s="32"/>
      <c r="GW107" s="32"/>
      <c r="GX107" s="32"/>
      <c r="GY107" s="32"/>
      <c r="GZ107" s="32"/>
      <c r="HA107" s="32"/>
      <c r="HB107" s="32"/>
      <c r="HC107" s="32"/>
      <c r="HD107" s="32"/>
      <c r="HE107" s="32"/>
      <c r="HF107" s="32"/>
      <c r="HG107" s="32"/>
      <c r="HH107" s="32"/>
      <c r="HI107" s="32"/>
      <c r="HJ107" s="32"/>
      <c r="HK107" s="32"/>
      <c r="HL107" s="32"/>
      <c r="HM107" s="32"/>
      <c r="HN107" s="32"/>
      <c r="HO107" s="32"/>
      <c r="HP107" s="32"/>
      <c r="HQ107" s="32"/>
      <c r="HR107" s="32"/>
      <c r="HS107" s="32"/>
      <c r="HT107" s="32"/>
      <c r="HU107" s="32"/>
      <c r="HV107" s="32"/>
      <c r="HW107" s="32"/>
      <c r="HX107" s="32"/>
      <c r="HY107" s="32"/>
      <c r="HZ107" s="32"/>
      <c r="IA107" s="32"/>
      <c r="IB107" s="32"/>
      <c r="IC107" s="32"/>
      <c r="ID107" s="32"/>
      <c r="IE107" s="32"/>
      <c r="IF107" s="32"/>
      <c r="IG107" s="32"/>
      <c r="IH107" s="32"/>
      <c r="II107" s="32"/>
      <c r="IJ107" s="32"/>
      <c r="IK107" s="32"/>
      <c r="IL107" s="32"/>
      <c r="IM107" s="32"/>
      <c r="IN107" s="32"/>
      <c r="IO107" s="32"/>
      <c r="IP107" s="32"/>
      <c r="IQ107" s="32"/>
      <c r="IR107" s="32"/>
      <c r="IS107" s="32"/>
      <c r="IT107" s="32"/>
      <c r="IU107" s="32"/>
      <c r="IV107" s="32"/>
      <c r="IW107" s="32"/>
      <c r="IX107" s="32"/>
      <c r="IY107" s="32"/>
      <c r="IZ107" s="32"/>
      <c r="JA107" s="32"/>
      <c r="JB107" s="32"/>
      <c r="JC107" s="32"/>
      <c r="JD107" s="32"/>
      <c r="JE107" s="32"/>
      <c r="JF107" s="32"/>
      <c r="JG107" s="32"/>
      <c r="JH107" s="32"/>
      <c r="JI107" s="32"/>
      <c r="JJ107" s="32"/>
      <c r="JK107" s="32"/>
      <c r="JL107" s="32"/>
      <c r="JM107" s="32"/>
      <c r="JN107" s="32"/>
      <c r="JO107" s="32"/>
      <c r="JP107" s="32"/>
      <c r="JQ107" s="32"/>
      <c r="JR107" s="32"/>
      <c r="JS107" s="32"/>
      <c r="JT107" s="32"/>
      <c r="JU107" s="32"/>
      <c r="JV107" s="32"/>
      <c r="JW107" s="32"/>
      <c r="JX107" s="32"/>
      <c r="JY107" s="32"/>
      <c r="JZ107" s="32"/>
      <c r="KA107" s="32"/>
      <c r="KB107" s="32"/>
      <c r="KC107" s="32"/>
      <c r="KD107" s="32"/>
      <c r="KE107" s="32"/>
      <c r="KF107" s="32"/>
      <c r="KG107" s="32"/>
      <c r="KH107" s="32"/>
      <c r="KI107" s="32"/>
      <c r="KJ107" s="32"/>
      <c r="KK107" s="32"/>
      <c r="KL107" s="32"/>
      <c r="KM107" s="32"/>
      <c r="KN107" s="32"/>
      <c r="KO107" s="32"/>
      <c r="KP107" s="32"/>
      <c r="KQ107" s="32"/>
      <c r="KR107" s="32"/>
      <c r="KS107" s="32"/>
      <c r="KT107" s="32"/>
      <c r="KU107" s="32"/>
      <c r="KV107" s="32"/>
      <c r="KW107" s="32"/>
      <c r="KX107" s="32"/>
      <c r="KY107" s="32"/>
      <c r="KZ107" s="32"/>
      <c r="LA107" s="32"/>
      <c r="LB107" s="32"/>
      <c r="LC107" s="32"/>
      <c r="LD107" s="32"/>
      <c r="LE107" s="32"/>
      <c r="LF107" s="32"/>
      <c r="LG107" s="32"/>
      <c r="LH107" s="32"/>
      <c r="LI107" s="32"/>
      <c r="LJ107" s="32"/>
      <c r="LK107" s="32"/>
      <c r="LL107" s="32"/>
      <c r="LM107" s="32"/>
      <c r="LN107" s="32"/>
      <c r="LO107" s="32"/>
      <c r="LP107" s="32"/>
      <c r="LQ107" s="32"/>
    </row>
    <row r="108" spans="2:329" x14ac:dyDescent="0.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c r="EO108" s="32"/>
      <c r="EP108" s="32"/>
      <c r="EQ108" s="32"/>
      <c r="ER108" s="32"/>
      <c r="ES108" s="32"/>
      <c r="ET108" s="32"/>
      <c r="EU108" s="32"/>
      <c r="EV108" s="32"/>
      <c r="EW108" s="32"/>
      <c r="EX108" s="32"/>
      <c r="EY108" s="32"/>
      <c r="EZ108" s="32"/>
      <c r="FA108" s="32"/>
      <c r="FB108" s="32"/>
      <c r="FC108" s="32"/>
      <c r="FD108" s="32"/>
      <c r="FE108" s="32"/>
      <c r="FF108" s="32"/>
      <c r="FG108" s="32"/>
      <c r="FH108" s="32"/>
      <c r="FI108" s="32"/>
      <c r="FJ108" s="32"/>
      <c r="FK108" s="32"/>
      <c r="FL108" s="32"/>
      <c r="FM108" s="32"/>
      <c r="FN108" s="32"/>
      <c r="FO108" s="32"/>
      <c r="FP108" s="32"/>
      <c r="FQ108" s="32"/>
      <c r="FR108" s="32"/>
      <c r="FS108" s="32"/>
      <c r="FT108" s="32"/>
      <c r="FU108" s="32"/>
      <c r="FV108" s="32"/>
      <c r="FW108" s="32"/>
      <c r="FX108" s="32"/>
      <c r="FY108" s="32"/>
      <c r="FZ108" s="32"/>
      <c r="GA108" s="32"/>
      <c r="GB108" s="32"/>
      <c r="GC108" s="32"/>
      <c r="GD108" s="32"/>
      <c r="GE108" s="32"/>
      <c r="GF108" s="32"/>
      <c r="GG108" s="32"/>
      <c r="GH108" s="32"/>
      <c r="GI108" s="32"/>
      <c r="GJ108" s="32"/>
      <c r="GK108" s="32"/>
      <c r="GL108" s="32"/>
      <c r="GM108" s="32"/>
      <c r="GN108" s="32"/>
      <c r="GO108" s="32"/>
      <c r="GP108" s="32"/>
      <c r="GQ108" s="32"/>
      <c r="GR108" s="32"/>
      <c r="GS108" s="32"/>
      <c r="GT108" s="32"/>
      <c r="GU108" s="32"/>
      <c r="GV108" s="32"/>
      <c r="GW108" s="32"/>
      <c r="GX108" s="32"/>
      <c r="GY108" s="32"/>
      <c r="GZ108" s="32"/>
      <c r="HA108" s="32"/>
      <c r="HB108" s="32"/>
      <c r="HC108" s="32"/>
      <c r="HD108" s="32"/>
      <c r="HE108" s="32"/>
      <c r="HF108" s="32"/>
      <c r="HG108" s="32"/>
      <c r="HH108" s="32"/>
      <c r="HI108" s="32"/>
      <c r="HJ108" s="32"/>
      <c r="HK108" s="32"/>
      <c r="HL108" s="32"/>
      <c r="HM108" s="32"/>
      <c r="HN108" s="32"/>
      <c r="HO108" s="32"/>
      <c r="HP108" s="32"/>
      <c r="HQ108" s="32"/>
      <c r="HR108" s="32"/>
      <c r="HS108" s="32"/>
      <c r="HT108" s="32"/>
      <c r="HU108" s="32"/>
      <c r="HV108" s="32"/>
      <c r="HW108" s="32"/>
      <c r="HX108" s="32"/>
      <c r="HY108" s="32"/>
      <c r="HZ108" s="32"/>
      <c r="IA108" s="32"/>
      <c r="IB108" s="32"/>
      <c r="IC108" s="32"/>
      <c r="ID108" s="32"/>
      <c r="IE108" s="32"/>
      <c r="IF108" s="32"/>
      <c r="IG108" s="32"/>
      <c r="IH108" s="32"/>
      <c r="II108" s="32"/>
      <c r="IJ108" s="32"/>
      <c r="IK108" s="32"/>
      <c r="IL108" s="32"/>
      <c r="IM108" s="32"/>
      <c r="IN108" s="32"/>
      <c r="IO108" s="32"/>
      <c r="IP108" s="32"/>
      <c r="IQ108" s="32"/>
      <c r="IR108" s="32"/>
      <c r="IS108" s="32"/>
      <c r="IT108" s="32"/>
      <c r="IU108" s="32"/>
      <c r="IV108" s="32"/>
      <c r="IW108" s="32"/>
      <c r="IX108" s="32"/>
      <c r="IY108" s="32"/>
      <c r="IZ108" s="32"/>
      <c r="JA108" s="32"/>
      <c r="JB108" s="32"/>
      <c r="JC108" s="32"/>
      <c r="JD108" s="32"/>
      <c r="JE108" s="32"/>
      <c r="JF108" s="32"/>
      <c r="JG108" s="32"/>
      <c r="JH108" s="32"/>
      <c r="JI108" s="32"/>
      <c r="JJ108" s="32"/>
      <c r="JK108" s="32"/>
      <c r="JL108" s="32"/>
      <c r="JM108" s="32"/>
      <c r="JN108" s="32"/>
      <c r="JO108" s="32"/>
      <c r="JP108" s="32"/>
      <c r="JQ108" s="32"/>
      <c r="JR108" s="32"/>
      <c r="JS108" s="32"/>
      <c r="JT108" s="32"/>
      <c r="JU108" s="32"/>
      <c r="JV108" s="32"/>
      <c r="JW108" s="32"/>
      <c r="JX108" s="32"/>
      <c r="JY108" s="32"/>
      <c r="JZ108" s="32"/>
      <c r="KA108" s="32"/>
      <c r="KB108" s="32"/>
      <c r="KC108" s="32"/>
      <c r="KD108" s="32"/>
      <c r="KE108" s="32"/>
      <c r="KF108" s="32"/>
      <c r="KG108" s="32"/>
      <c r="KH108" s="32"/>
      <c r="KI108" s="32"/>
      <c r="KJ108" s="32"/>
      <c r="KK108" s="32"/>
      <c r="KL108" s="32"/>
      <c r="KM108" s="32"/>
      <c r="KN108" s="32"/>
      <c r="KO108" s="32"/>
      <c r="KP108" s="32"/>
      <c r="KQ108" s="32"/>
      <c r="KR108" s="32"/>
      <c r="KS108" s="32"/>
      <c r="KT108" s="32"/>
      <c r="KU108" s="32"/>
      <c r="KV108" s="32"/>
      <c r="KW108" s="32"/>
      <c r="KX108" s="32"/>
      <c r="KY108" s="32"/>
      <c r="KZ108" s="32"/>
      <c r="LA108" s="32"/>
      <c r="LB108" s="32"/>
      <c r="LC108" s="32"/>
      <c r="LD108" s="32"/>
      <c r="LE108" s="32"/>
      <c r="LF108" s="32"/>
      <c r="LG108" s="32"/>
      <c r="LH108" s="32"/>
      <c r="LI108" s="32"/>
      <c r="LJ108" s="32"/>
      <c r="LK108" s="32"/>
      <c r="LL108" s="32"/>
      <c r="LM108" s="32"/>
      <c r="LN108" s="32"/>
      <c r="LO108" s="32"/>
      <c r="LP108" s="32"/>
      <c r="LQ108" s="32"/>
    </row>
    <row r="109" spans="2:329" x14ac:dyDescent="0.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c r="EO109" s="32"/>
      <c r="EP109" s="32"/>
      <c r="EQ109" s="32"/>
      <c r="ER109" s="32"/>
      <c r="ES109" s="32"/>
      <c r="ET109" s="32"/>
      <c r="EU109" s="32"/>
      <c r="EV109" s="32"/>
      <c r="EW109" s="32"/>
      <c r="EX109" s="32"/>
      <c r="EY109" s="32"/>
      <c r="EZ109" s="32"/>
      <c r="FA109" s="32"/>
      <c r="FB109" s="32"/>
      <c r="FC109" s="32"/>
      <c r="FD109" s="32"/>
      <c r="FE109" s="32"/>
      <c r="FF109" s="32"/>
      <c r="FG109" s="32"/>
      <c r="FH109" s="32"/>
      <c r="FI109" s="32"/>
      <c r="FJ109" s="32"/>
      <c r="FK109" s="32"/>
      <c r="FL109" s="32"/>
      <c r="FM109" s="32"/>
      <c r="FN109" s="32"/>
      <c r="FO109" s="32"/>
      <c r="FP109" s="32"/>
      <c r="FQ109" s="32"/>
      <c r="FR109" s="32"/>
      <c r="FS109" s="32"/>
      <c r="FT109" s="32"/>
      <c r="FU109" s="32"/>
      <c r="FV109" s="32"/>
      <c r="FW109" s="32"/>
      <c r="FX109" s="32"/>
      <c r="FY109" s="32"/>
      <c r="FZ109" s="32"/>
      <c r="GA109" s="32"/>
      <c r="GB109" s="32"/>
      <c r="GC109" s="32"/>
      <c r="GD109" s="32"/>
      <c r="GE109" s="32"/>
      <c r="GF109" s="32"/>
      <c r="GG109" s="32"/>
      <c r="GH109" s="32"/>
      <c r="GI109" s="32"/>
      <c r="GJ109" s="32"/>
      <c r="GK109" s="32"/>
      <c r="GL109" s="32"/>
      <c r="GM109" s="32"/>
      <c r="GN109" s="32"/>
      <c r="GO109" s="32"/>
      <c r="GP109" s="32"/>
      <c r="GQ109" s="32"/>
      <c r="GR109" s="32"/>
      <c r="GS109" s="32"/>
      <c r="GT109" s="32"/>
      <c r="GU109" s="32"/>
      <c r="GV109" s="32"/>
      <c r="GW109" s="32"/>
      <c r="GX109" s="32"/>
      <c r="GY109" s="32"/>
      <c r="GZ109" s="32"/>
      <c r="HA109" s="32"/>
      <c r="HB109" s="32"/>
      <c r="HC109" s="32"/>
      <c r="HD109" s="32"/>
      <c r="HE109" s="32"/>
      <c r="HF109" s="32"/>
      <c r="HG109" s="32"/>
      <c r="HH109" s="32"/>
      <c r="HI109" s="32"/>
      <c r="HJ109" s="32"/>
      <c r="HK109" s="32"/>
      <c r="HL109" s="32"/>
      <c r="HM109" s="32"/>
      <c r="HN109" s="32"/>
      <c r="HO109" s="32"/>
      <c r="HP109" s="32"/>
      <c r="HQ109" s="32"/>
      <c r="HR109" s="32"/>
      <c r="HS109" s="32"/>
      <c r="HT109" s="32"/>
      <c r="HU109" s="32"/>
      <c r="HV109" s="32"/>
      <c r="HW109" s="32"/>
      <c r="HX109" s="32"/>
      <c r="HY109" s="32"/>
      <c r="HZ109" s="32"/>
      <c r="IA109" s="32"/>
      <c r="IB109" s="32"/>
      <c r="IC109" s="32"/>
      <c r="ID109" s="32"/>
      <c r="IE109" s="32"/>
      <c r="IF109" s="32"/>
      <c r="IG109" s="32"/>
      <c r="IH109" s="32"/>
      <c r="II109" s="32"/>
      <c r="IJ109" s="32"/>
      <c r="IK109" s="32"/>
      <c r="IL109" s="32"/>
      <c r="IM109" s="32"/>
      <c r="IN109" s="32"/>
      <c r="IO109" s="32"/>
      <c r="IP109" s="32"/>
      <c r="IQ109" s="32"/>
      <c r="IR109" s="32"/>
      <c r="IS109" s="32"/>
      <c r="IT109" s="32"/>
      <c r="IU109" s="32"/>
      <c r="IV109" s="32"/>
      <c r="IW109" s="32"/>
      <c r="IX109" s="32"/>
      <c r="IY109" s="32"/>
      <c r="IZ109" s="32"/>
      <c r="JA109" s="32"/>
      <c r="JB109" s="32"/>
      <c r="JC109" s="32"/>
      <c r="JD109" s="32"/>
      <c r="JE109" s="32"/>
      <c r="JF109" s="32"/>
      <c r="JG109" s="32"/>
      <c r="JH109" s="32"/>
      <c r="JI109" s="32"/>
      <c r="JJ109" s="32"/>
      <c r="JK109" s="32"/>
      <c r="JL109" s="32"/>
      <c r="JM109" s="32"/>
      <c r="JN109" s="32"/>
      <c r="JO109" s="32"/>
      <c r="JP109" s="32"/>
      <c r="JQ109" s="32"/>
      <c r="JR109" s="32"/>
      <c r="JS109" s="32"/>
      <c r="JT109" s="32"/>
      <c r="JU109" s="32"/>
      <c r="JV109" s="32"/>
      <c r="JW109" s="32"/>
      <c r="JX109" s="32"/>
      <c r="JY109" s="32"/>
      <c r="JZ109" s="32"/>
      <c r="KA109" s="32"/>
      <c r="KB109" s="32"/>
      <c r="KC109" s="32"/>
      <c r="KD109" s="32"/>
      <c r="KE109" s="32"/>
      <c r="KF109" s="32"/>
      <c r="KG109" s="32"/>
      <c r="KH109" s="32"/>
      <c r="KI109" s="32"/>
      <c r="KJ109" s="32"/>
      <c r="KK109" s="32"/>
      <c r="KL109" s="32"/>
      <c r="KM109" s="32"/>
      <c r="KN109" s="32"/>
      <c r="KO109" s="32"/>
      <c r="KP109" s="32"/>
      <c r="KQ109" s="32"/>
      <c r="KR109" s="32"/>
      <c r="KS109" s="32"/>
      <c r="KT109" s="32"/>
      <c r="KU109" s="32"/>
      <c r="KV109" s="32"/>
      <c r="KW109" s="32"/>
      <c r="KX109" s="32"/>
      <c r="KY109" s="32"/>
      <c r="KZ109" s="32"/>
      <c r="LA109" s="32"/>
      <c r="LB109" s="32"/>
      <c r="LC109" s="32"/>
      <c r="LD109" s="32"/>
      <c r="LE109" s="32"/>
      <c r="LF109" s="32"/>
      <c r="LG109" s="32"/>
      <c r="LH109" s="32"/>
      <c r="LI109" s="32"/>
      <c r="LJ109" s="32"/>
      <c r="LK109" s="32"/>
      <c r="LL109" s="32"/>
      <c r="LM109" s="32"/>
      <c r="LN109" s="32"/>
      <c r="LO109" s="32"/>
      <c r="LP109" s="32"/>
      <c r="LQ109" s="32"/>
    </row>
    <row r="110" spans="2:329"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c r="EO110" s="32"/>
      <c r="EP110" s="32"/>
      <c r="EQ110" s="32"/>
      <c r="ER110" s="32"/>
      <c r="ES110" s="32"/>
      <c r="ET110" s="32"/>
      <c r="EU110" s="32"/>
      <c r="EV110" s="32"/>
      <c r="EW110" s="32"/>
      <c r="EX110" s="32"/>
      <c r="EY110" s="32"/>
      <c r="EZ110" s="32"/>
      <c r="FA110" s="32"/>
      <c r="FB110" s="32"/>
      <c r="FC110" s="32"/>
      <c r="FD110" s="32"/>
      <c r="FE110" s="32"/>
      <c r="FF110" s="32"/>
      <c r="FG110" s="32"/>
      <c r="FH110" s="32"/>
      <c r="FI110" s="32"/>
      <c r="FJ110" s="32"/>
      <c r="FK110" s="32"/>
      <c r="FL110" s="32"/>
      <c r="FM110" s="32"/>
      <c r="FN110" s="32"/>
      <c r="FO110" s="32"/>
      <c r="FP110" s="32"/>
      <c r="FQ110" s="32"/>
      <c r="FR110" s="32"/>
      <c r="FS110" s="32"/>
      <c r="FT110" s="32"/>
      <c r="FU110" s="32"/>
      <c r="FV110" s="32"/>
      <c r="FW110" s="32"/>
      <c r="FX110" s="32"/>
      <c r="FY110" s="32"/>
      <c r="FZ110" s="32"/>
      <c r="GA110" s="32"/>
      <c r="GB110" s="32"/>
      <c r="GC110" s="32"/>
      <c r="GD110" s="32"/>
      <c r="GE110" s="32"/>
      <c r="GF110" s="32"/>
      <c r="GG110" s="32"/>
      <c r="GH110" s="32"/>
      <c r="GI110" s="32"/>
      <c r="GJ110" s="32"/>
      <c r="GK110" s="32"/>
      <c r="GL110" s="32"/>
      <c r="GM110" s="32"/>
      <c r="GN110" s="32"/>
      <c r="GO110" s="32"/>
      <c r="GP110" s="32"/>
      <c r="GQ110" s="32"/>
      <c r="GR110" s="32"/>
      <c r="GS110" s="32"/>
      <c r="GT110" s="32"/>
      <c r="GU110" s="32"/>
      <c r="GV110" s="32"/>
      <c r="GW110" s="32"/>
      <c r="GX110" s="32"/>
      <c r="GY110" s="32"/>
      <c r="GZ110" s="32"/>
      <c r="HA110" s="32"/>
      <c r="HB110" s="32"/>
      <c r="HC110" s="32"/>
      <c r="HD110" s="32"/>
      <c r="HE110" s="32"/>
      <c r="HF110" s="32"/>
      <c r="HG110" s="32"/>
      <c r="HH110" s="32"/>
      <c r="HI110" s="32"/>
      <c r="HJ110" s="32"/>
      <c r="HK110" s="32"/>
      <c r="HL110" s="32"/>
      <c r="HM110" s="32"/>
      <c r="HN110" s="32"/>
      <c r="HO110" s="32"/>
      <c r="HP110" s="32"/>
      <c r="HQ110" s="32"/>
      <c r="HR110" s="32"/>
      <c r="HS110" s="32"/>
      <c r="HT110" s="32"/>
      <c r="HU110" s="32"/>
      <c r="HV110" s="32"/>
      <c r="HW110" s="32"/>
      <c r="HX110" s="32"/>
      <c r="HY110" s="32"/>
      <c r="HZ110" s="32"/>
      <c r="IA110" s="32"/>
      <c r="IB110" s="32"/>
      <c r="IC110" s="32"/>
      <c r="ID110" s="32"/>
      <c r="IE110" s="32"/>
      <c r="IF110" s="32"/>
      <c r="IG110" s="32"/>
      <c r="IH110" s="32"/>
      <c r="II110" s="32"/>
      <c r="IJ110" s="32"/>
      <c r="IK110" s="32"/>
      <c r="IL110" s="32"/>
      <c r="IM110" s="32"/>
      <c r="IN110" s="32"/>
      <c r="IO110" s="32"/>
      <c r="IP110" s="32"/>
      <c r="IQ110" s="32"/>
      <c r="IR110" s="32"/>
      <c r="IS110" s="32"/>
      <c r="IT110" s="32"/>
      <c r="IU110" s="32"/>
      <c r="IV110" s="32"/>
      <c r="IW110" s="32"/>
      <c r="IX110" s="32"/>
      <c r="IY110" s="32"/>
      <c r="IZ110" s="32"/>
      <c r="JA110" s="32"/>
      <c r="JB110" s="32"/>
      <c r="JC110" s="32"/>
      <c r="JD110" s="32"/>
      <c r="JE110" s="32"/>
      <c r="JF110" s="32"/>
      <c r="JG110" s="32"/>
      <c r="JH110" s="32"/>
      <c r="JI110" s="32"/>
      <c r="JJ110" s="32"/>
      <c r="JK110" s="32"/>
      <c r="JL110" s="32"/>
      <c r="JM110" s="32"/>
      <c r="JN110" s="32"/>
      <c r="JO110" s="32"/>
      <c r="JP110" s="32"/>
      <c r="JQ110" s="32"/>
      <c r="JR110" s="32"/>
      <c r="JS110" s="32"/>
      <c r="JT110" s="32"/>
      <c r="JU110" s="32"/>
      <c r="JV110" s="32"/>
      <c r="JW110" s="32"/>
      <c r="JX110" s="32"/>
      <c r="JY110" s="32"/>
      <c r="JZ110" s="32"/>
      <c r="KA110" s="32"/>
      <c r="KB110" s="32"/>
      <c r="KC110" s="32"/>
      <c r="KD110" s="32"/>
      <c r="KE110" s="32"/>
      <c r="KF110" s="32"/>
      <c r="KG110" s="32"/>
      <c r="KH110" s="32"/>
      <c r="KI110" s="32"/>
      <c r="KJ110" s="32"/>
      <c r="KK110" s="32"/>
      <c r="KL110" s="32"/>
      <c r="KM110" s="32"/>
      <c r="KN110" s="32"/>
      <c r="KO110" s="32"/>
      <c r="KP110" s="32"/>
      <c r="KQ110" s="32"/>
      <c r="KR110" s="32"/>
      <c r="KS110" s="32"/>
      <c r="KT110" s="32"/>
      <c r="KU110" s="32"/>
      <c r="KV110" s="32"/>
      <c r="KW110" s="32"/>
      <c r="KX110" s="32"/>
      <c r="KY110" s="32"/>
      <c r="KZ110" s="32"/>
      <c r="LA110" s="32"/>
      <c r="LB110" s="32"/>
      <c r="LC110" s="32"/>
      <c r="LD110" s="32"/>
      <c r="LE110" s="32"/>
      <c r="LF110" s="32"/>
      <c r="LG110" s="32"/>
      <c r="LH110" s="32"/>
      <c r="LI110" s="32"/>
      <c r="LJ110" s="32"/>
      <c r="LK110" s="32"/>
      <c r="LL110" s="32"/>
      <c r="LM110" s="32"/>
      <c r="LN110" s="32"/>
      <c r="LO110" s="32"/>
      <c r="LP110" s="32"/>
      <c r="LQ110" s="32"/>
    </row>
    <row r="111" spans="2:329"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c r="ES111" s="32"/>
      <c r="ET111" s="32"/>
      <c r="EU111" s="32"/>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c r="GU111" s="32"/>
      <c r="GV111" s="32"/>
      <c r="GW111" s="32"/>
      <c r="GX111" s="32"/>
      <c r="GY111" s="32"/>
      <c r="GZ111" s="32"/>
      <c r="HA111" s="32"/>
      <c r="HB111" s="32"/>
      <c r="HC111" s="32"/>
      <c r="HD111" s="32"/>
      <c r="HE111" s="32"/>
      <c r="HF111" s="32"/>
      <c r="HG111" s="32"/>
      <c r="HH111" s="32"/>
      <c r="HI111" s="32"/>
      <c r="HJ111" s="32"/>
      <c r="HK111" s="32"/>
      <c r="HL111" s="32"/>
      <c r="HM111" s="32"/>
      <c r="HN111" s="32"/>
      <c r="HO111" s="32"/>
      <c r="HP111" s="32"/>
      <c r="HQ111" s="32"/>
      <c r="HR111" s="32"/>
      <c r="HS111" s="32"/>
      <c r="HT111" s="32"/>
      <c r="HU111" s="32"/>
      <c r="HV111" s="32"/>
      <c r="HW111" s="32"/>
      <c r="HX111" s="32"/>
      <c r="HY111" s="32"/>
      <c r="HZ111" s="32"/>
      <c r="IA111" s="32"/>
      <c r="IB111" s="32"/>
      <c r="IC111" s="32"/>
      <c r="ID111" s="32"/>
      <c r="IE111" s="32"/>
      <c r="IF111" s="32"/>
      <c r="IG111" s="32"/>
      <c r="IH111" s="32"/>
      <c r="II111" s="32"/>
      <c r="IJ111" s="32"/>
      <c r="IK111" s="32"/>
      <c r="IL111" s="32"/>
      <c r="IM111" s="32"/>
      <c r="IN111" s="32"/>
      <c r="IO111" s="32"/>
      <c r="IP111" s="32"/>
      <c r="IQ111" s="32"/>
      <c r="IR111" s="32"/>
      <c r="IS111" s="32"/>
      <c r="IT111" s="32"/>
      <c r="IU111" s="32"/>
      <c r="IV111" s="32"/>
      <c r="IW111" s="32"/>
      <c r="IX111" s="32"/>
      <c r="IY111" s="32"/>
      <c r="IZ111" s="32"/>
      <c r="JA111" s="32"/>
      <c r="JB111" s="32"/>
      <c r="JC111" s="32"/>
      <c r="JD111" s="32"/>
      <c r="JE111" s="32"/>
      <c r="JF111" s="32"/>
      <c r="JG111" s="32"/>
      <c r="JH111" s="32"/>
      <c r="JI111" s="32"/>
      <c r="JJ111" s="32"/>
      <c r="JK111" s="32"/>
      <c r="JL111" s="32"/>
      <c r="JM111" s="32"/>
      <c r="JN111" s="32"/>
      <c r="JO111" s="32"/>
      <c r="JP111" s="32"/>
      <c r="JQ111" s="32"/>
      <c r="JR111" s="32"/>
      <c r="JS111" s="32"/>
      <c r="JT111" s="32"/>
      <c r="JU111" s="32"/>
      <c r="JV111" s="32"/>
      <c r="JW111" s="32"/>
      <c r="JX111" s="32"/>
      <c r="JY111" s="32"/>
      <c r="JZ111" s="32"/>
      <c r="KA111" s="32"/>
      <c r="KB111" s="32"/>
      <c r="KC111" s="32"/>
      <c r="KD111" s="32"/>
      <c r="KE111" s="32"/>
      <c r="KF111" s="32"/>
      <c r="KG111" s="32"/>
      <c r="KH111" s="32"/>
      <c r="KI111" s="32"/>
      <c r="KJ111" s="32"/>
      <c r="KK111" s="32"/>
      <c r="KL111" s="32"/>
      <c r="KM111" s="32"/>
      <c r="KN111" s="32"/>
      <c r="KO111" s="32"/>
      <c r="KP111" s="32"/>
      <c r="KQ111" s="32"/>
      <c r="KR111" s="32"/>
      <c r="KS111" s="32"/>
      <c r="KT111" s="32"/>
      <c r="KU111" s="32"/>
      <c r="KV111" s="32"/>
      <c r="KW111" s="32"/>
      <c r="KX111" s="32"/>
      <c r="KY111" s="32"/>
      <c r="KZ111" s="32"/>
      <c r="LA111" s="32"/>
      <c r="LB111" s="32"/>
      <c r="LC111" s="32"/>
      <c r="LD111" s="32"/>
      <c r="LE111" s="32"/>
      <c r="LF111" s="32"/>
      <c r="LG111" s="32"/>
      <c r="LH111" s="32"/>
      <c r="LI111" s="32"/>
      <c r="LJ111" s="32"/>
      <c r="LK111" s="32"/>
      <c r="LL111" s="32"/>
      <c r="LM111" s="32"/>
      <c r="LN111" s="32"/>
      <c r="LO111" s="32"/>
      <c r="LP111" s="32"/>
      <c r="LQ111" s="32"/>
    </row>
    <row r="112" spans="2:329"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c r="EO112" s="32"/>
      <c r="EP112" s="32"/>
      <c r="EQ112" s="32"/>
      <c r="ER112" s="32"/>
      <c r="ES112" s="32"/>
      <c r="ET112" s="32"/>
      <c r="EU112" s="32"/>
      <c r="EV112" s="32"/>
      <c r="EW112" s="32"/>
      <c r="EX112" s="32"/>
      <c r="EY112" s="32"/>
      <c r="EZ112" s="32"/>
      <c r="FA112" s="32"/>
      <c r="FB112" s="32"/>
      <c r="FC112" s="32"/>
      <c r="FD112" s="32"/>
      <c r="FE112" s="32"/>
      <c r="FF112" s="32"/>
      <c r="FG112" s="32"/>
      <c r="FH112" s="32"/>
      <c r="FI112" s="32"/>
      <c r="FJ112" s="32"/>
      <c r="FK112" s="32"/>
      <c r="FL112" s="32"/>
      <c r="FM112" s="32"/>
      <c r="FN112" s="32"/>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c r="GO112" s="32"/>
      <c r="GP112" s="32"/>
      <c r="GQ112" s="32"/>
      <c r="GR112" s="32"/>
      <c r="GS112" s="32"/>
      <c r="GT112" s="32"/>
      <c r="GU112" s="32"/>
      <c r="GV112" s="32"/>
      <c r="GW112" s="32"/>
      <c r="GX112" s="32"/>
      <c r="GY112" s="32"/>
      <c r="GZ112" s="32"/>
      <c r="HA112" s="32"/>
      <c r="HB112" s="32"/>
      <c r="HC112" s="32"/>
      <c r="HD112" s="32"/>
      <c r="HE112" s="32"/>
      <c r="HF112" s="32"/>
      <c r="HG112" s="32"/>
      <c r="HH112" s="32"/>
      <c r="HI112" s="32"/>
      <c r="HJ112" s="32"/>
      <c r="HK112" s="32"/>
      <c r="HL112" s="32"/>
      <c r="HM112" s="32"/>
      <c r="HN112" s="32"/>
      <c r="HO112" s="32"/>
      <c r="HP112" s="32"/>
      <c r="HQ112" s="32"/>
      <c r="HR112" s="32"/>
      <c r="HS112" s="32"/>
      <c r="HT112" s="32"/>
      <c r="HU112" s="32"/>
      <c r="HV112" s="32"/>
      <c r="HW112" s="32"/>
      <c r="HX112" s="32"/>
      <c r="HY112" s="32"/>
      <c r="HZ112" s="32"/>
      <c r="IA112" s="32"/>
      <c r="IB112" s="32"/>
      <c r="IC112" s="32"/>
      <c r="ID112" s="32"/>
      <c r="IE112" s="32"/>
      <c r="IF112" s="32"/>
      <c r="IG112" s="32"/>
      <c r="IH112" s="32"/>
      <c r="II112" s="32"/>
      <c r="IJ112" s="32"/>
      <c r="IK112" s="32"/>
      <c r="IL112" s="32"/>
      <c r="IM112" s="32"/>
      <c r="IN112" s="32"/>
      <c r="IO112" s="32"/>
      <c r="IP112" s="32"/>
      <c r="IQ112" s="32"/>
      <c r="IR112" s="32"/>
      <c r="IS112" s="32"/>
      <c r="IT112" s="32"/>
      <c r="IU112" s="32"/>
      <c r="IV112" s="32"/>
      <c r="IW112" s="32"/>
      <c r="IX112" s="32"/>
      <c r="IY112" s="32"/>
      <c r="IZ112" s="32"/>
      <c r="JA112" s="32"/>
      <c r="JB112" s="32"/>
      <c r="JC112" s="32"/>
      <c r="JD112" s="32"/>
      <c r="JE112" s="32"/>
      <c r="JF112" s="32"/>
      <c r="JG112" s="32"/>
      <c r="JH112" s="32"/>
      <c r="JI112" s="32"/>
      <c r="JJ112" s="32"/>
      <c r="JK112" s="32"/>
      <c r="JL112" s="32"/>
      <c r="JM112" s="32"/>
      <c r="JN112" s="32"/>
      <c r="JO112" s="32"/>
      <c r="JP112" s="32"/>
      <c r="JQ112" s="32"/>
      <c r="JR112" s="32"/>
      <c r="JS112" s="32"/>
      <c r="JT112" s="32"/>
      <c r="JU112" s="32"/>
      <c r="JV112" s="32"/>
      <c r="JW112" s="32"/>
      <c r="JX112" s="32"/>
      <c r="JY112" s="32"/>
      <c r="JZ112" s="32"/>
      <c r="KA112" s="32"/>
      <c r="KB112" s="32"/>
      <c r="KC112" s="32"/>
      <c r="KD112" s="32"/>
      <c r="KE112" s="32"/>
      <c r="KF112" s="32"/>
      <c r="KG112" s="32"/>
      <c r="KH112" s="32"/>
      <c r="KI112" s="32"/>
      <c r="KJ112" s="32"/>
      <c r="KK112" s="32"/>
      <c r="KL112" s="32"/>
      <c r="KM112" s="32"/>
      <c r="KN112" s="32"/>
      <c r="KO112" s="32"/>
      <c r="KP112" s="32"/>
      <c r="KQ112" s="32"/>
      <c r="KR112" s="32"/>
      <c r="KS112" s="32"/>
      <c r="KT112" s="32"/>
      <c r="KU112" s="32"/>
      <c r="KV112" s="32"/>
      <c r="KW112" s="32"/>
      <c r="KX112" s="32"/>
      <c r="KY112" s="32"/>
      <c r="KZ112" s="32"/>
      <c r="LA112" s="32"/>
      <c r="LB112" s="32"/>
      <c r="LC112" s="32"/>
      <c r="LD112" s="32"/>
      <c r="LE112" s="32"/>
      <c r="LF112" s="32"/>
      <c r="LG112" s="32"/>
      <c r="LH112" s="32"/>
      <c r="LI112" s="32"/>
      <c r="LJ112" s="32"/>
      <c r="LK112" s="32"/>
      <c r="LL112" s="32"/>
      <c r="LM112" s="32"/>
      <c r="LN112" s="32"/>
      <c r="LO112" s="32"/>
      <c r="LP112" s="32"/>
      <c r="LQ112" s="32"/>
    </row>
    <row r="113" spans="2:329"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c r="EO113" s="32"/>
      <c r="EP113" s="32"/>
      <c r="EQ113" s="32"/>
      <c r="ER113" s="32"/>
      <c r="ES113" s="32"/>
      <c r="ET113" s="32"/>
      <c r="EU113" s="32"/>
      <c r="EV113" s="32"/>
      <c r="EW113" s="32"/>
      <c r="EX113" s="32"/>
      <c r="EY113" s="32"/>
      <c r="EZ113" s="32"/>
      <c r="FA113" s="32"/>
      <c r="FB113" s="32"/>
      <c r="FC113" s="32"/>
      <c r="FD113" s="32"/>
      <c r="FE113" s="32"/>
      <c r="FF113" s="32"/>
      <c r="FG113" s="32"/>
      <c r="FH113" s="32"/>
      <c r="FI113" s="32"/>
      <c r="FJ113" s="32"/>
      <c r="FK113" s="32"/>
      <c r="FL113" s="32"/>
      <c r="FM113" s="32"/>
      <c r="FN113" s="32"/>
      <c r="FO113" s="32"/>
      <c r="FP113" s="32"/>
      <c r="FQ113" s="32"/>
      <c r="FR113" s="32"/>
      <c r="FS113" s="32"/>
      <c r="FT113" s="32"/>
      <c r="FU113" s="32"/>
      <c r="FV113" s="32"/>
      <c r="FW113" s="32"/>
      <c r="FX113" s="32"/>
      <c r="FY113" s="32"/>
      <c r="FZ113" s="32"/>
      <c r="GA113" s="32"/>
      <c r="GB113" s="32"/>
      <c r="GC113" s="32"/>
      <c r="GD113" s="32"/>
      <c r="GE113" s="32"/>
      <c r="GF113" s="32"/>
      <c r="GG113" s="32"/>
      <c r="GH113" s="32"/>
      <c r="GI113" s="32"/>
      <c r="GJ113" s="32"/>
      <c r="GK113" s="32"/>
      <c r="GL113" s="32"/>
      <c r="GM113" s="32"/>
      <c r="GN113" s="32"/>
      <c r="GO113" s="32"/>
      <c r="GP113" s="32"/>
      <c r="GQ113" s="32"/>
      <c r="GR113" s="32"/>
      <c r="GS113" s="32"/>
      <c r="GT113" s="32"/>
      <c r="GU113" s="32"/>
      <c r="GV113" s="32"/>
      <c r="GW113" s="32"/>
      <c r="GX113" s="32"/>
      <c r="GY113" s="32"/>
      <c r="GZ113" s="32"/>
      <c r="HA113" s="32"/>
      <c r="HB113" s="32"/>
      <c r="HC113" s="32"/>
      <c r="HD113" s="32"/>
      <c r="HE113" s="32"/>
      <c r="HF113" s="32"/>
      <c r="HG113" s="32"/>
      <c r="HH113" s="32"/>
      <c r="HI113" s="32"/>
      <c r="HJ113" s="32"/>
      <c r="HK113" s="32"/>
      <c r="HL113" s="32"/>
      <c r="HM113" s="32"/>
      <c r="HN113" s="32"/>
      <c r="HO113" s="32"/>
      <c r="HP113" s="32"/>
      <c r="HQ113" s="32"/>
      <c r="HR113" s="32"/>
      <c r="HS113" s="32"/>
      <c r="HT113" s="32"/>
      <c r="HU113" s="32"/>
      <c r="HV113" s="32"/>
      <c r="HW113" s="32"/>
      <c r="HX113" s="32"/>
      <c r="HY113" s="32"/>
      <c r="HZ113" s="32"/>
      <c r="IA113" s="32"/>
      <c r="IB113" s="32"/>
      <c r="IC113" s="32"/>
      <c r="ID113" s="32"/>
      <c r="IE113" s="32"/>
      <c r="IF113" s="32"/>
      <c r="IG113" s="32"/>
      <c r="IH113" s="32"/>
      <c r="II113" s="32"/>
      <c r="IJ113" s="32"/>
      <c r="IK113" s="32"/>
      <c r="IL113" s="32"/>
      <c r="IM113" s="32"/>
      <c r="IN113" s="32"/>
      <c r="IO113" s="32"/>
      <c r="IP113" s="32"/>
      <c r="IQ113" s="32"/>
      <c r="IR113" s="32"/>
      <c r="IS113" s="32"/>
      <c r="IT113" s="32"/>
      <c r="IU113" s="32"/>
      <c r="IV113" s="32"/>
      <c r="IW113" s="32"/>
      <c r="IX113" s="32"/>
      <c r="IY113" s="32"/>
      <c r="IZ113" s="32"/>
      <c r="JA113" s="32"/>
      <c r="JB113" s="32"/>
      <c r="JC113" s="32"/>
      <c r="JD113" s="32"/>
      <c r="JE113" s="32"/>
      <c r="JF113" s="32"/>
      <c r="JG113" s="32"/>
      <c r="JH113" s="32"/>
      <c r="JI113" s="32"/>
      <c r="JJ113" s="32"/>
      <c r="JK113" s="32"/>
      <c r="JL113" s="32"/>
      <c r="JM113" s="32"/>
      <c r="JN113" s="32"/>
      <c r="JO113" s="32"/>
      <c r="JP113" s="32"/>
      <c r="JQ113" s="32"/>
      <c r="JR113" s="32"/>
      <c r="JS113" s="32"/>
      <c r="JT113" s="32"/>
      <c r="JU113" s="32"/>
      <c r="JV113" s="32"/>
      <c r="JW113" s="32"/>
      <c r="JX113" s="32"/>
      <c r="JY113" s="32"/>
      <c r="JZ113" s="32"/>
      <c r="KA113" s="32"/>
      <c r="KB113" s="32"/>
      <c r="KC113" s="32"/>
      <c r="KD113" s="32"/>
      <c r="KE113" s="32"/>
      <c r="KF113" s="32"/>
      <c r="KG113" s="32"/>
      <c r="KH113" s="32"/>
      <c r="KI113" s="32"/>
      <c r="KJ113" s="32"/>
      <c r="KK113" s="32"/>
      <c r="KL113" s="32"/>
      <c r="KM113" s="32"/>
      <c r="KN113" s="32"/>
      <c r="KO113" s="32"/>
      <c r="KP113" s="32"/>
      <c r="KQ113" s="32"/>
      <c r="KR113" s="32"/>
      <c r="KS113" s="32"/>
      <c r="KT113" s="32"/>
      <c r="KU113" s="32"/>
      <c r="KV113" s="32"/>
      <c r="KW113" s="32"/>
      <c r="KX113" s="32"/>
      <c r="KY113" s="32"/>
      <c r="KZ113" s="32"/>
      <c r="LA113" s="32"/>
      <c r="LB113" s="32"/>
      <c r="LC113" s="32"/>
      <c r="LD113" s="32"/>
      <c r="LE113" s="32"/>
      <c r="LF113" s="32"/>
      <c r="LG113" s="32"/>
      <c r="LH113" s="32"/>
      <c r="LI113" s="32"/>
      <c r="LJ113" s="32"/>
      <c r="LK113" s="32"/>
      <c r="LL113" s="32"/>
      <c r="LM113" s="32"/>
      <c r="LN113" s="32"/>
      <c r="LO113" s="32"/>
      <c r="LP113" s="32"/>
      <c r="LQ113" s="32"/>
    </row>
    <row r="114" spans="2:329"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c r="EO114" s="32"/>
      <c r="EP114" s="32"/>
      <c r="EQ114" s="32"/>
      <c r="ER114" s="32"/>
      <c r="ES114" s="32"/>
      <c r="ET114" s="32"/>
      <c r="EU114" s="32"/>
      <c r="EV114" s="32"/>
      <c r="EW114" s="32"/>
      <c r="EX114" s="32"/>
      <c r="EY114" s="32"/>
      <c r="EZ114" s="32"/>
      <c r="FA114" s="32"/>
      <c r="FB114" s="32"/>
      <c r="FC114" s="32"/>
      <c r="FD114" s="32"/>
      <c r="FE114" s="32"/>
      <c r="FF114" s="32"/>
      <c r="FG114" s="32"/>
      <c r="FH114" s="32"/>
      <c r="FI114" s="32"/>
      <c r="FJ114" s="32"/>
      <c r="FK114" s="32"/>
      <c r="FL114" s="32"/>
      <c r="FM114" s="32"/>
      <c r="FN114" s="32"/>
      <c r="FO114" s="32"/>
      <c r="FP114" s="32"/>
      <c r="FQ114" s="32"/>
      <c r="FR114" s="32"/>
      <c r="FS114" s="32"/>
      <c r="FT114" s="32"/>
      <c r="FU114" s="32"/>
      <c r="FV114" s="32"/>
      <c r="FW114" s="32"/>
      <c r="FX114" s="32"/>
      <c r="FY114" s="32"/>
      <c r="FZ114" s="32"/>
      <c r="GA114" s="32"/>
      <c r="GB114" s="32"/>
      <c r="GC114" s="32"/>
      <c r="GD114" s="32"/>
      <c r="GE114" s="32"/>
      <c r="GF114" s="32"/>
      <c r="GG114" s="32"/>
      <c r="GH114" s="32"/>
      <c r="GI114" s="32"/>
      <c r="GJ114" s="32"/>
      <c r="GK114" s="32"/>
      <c r="GL114" s="32"/>
      <c r="GM114" s="32"/>
      <c r="GN114" s="32"/>
      <c r="GO114" s="32"/>
      <c r="GP114" s="32"/>
      <c r="GQ114" s="32"/>
      <c r="GR114" s="32"/>
      <c r="GS114" s="32"/>
      <c r="GT114" s="32"/>
      <c r="GU114" s="32"/>
      <c r="GV114" s="32"/>
      <c r="GW114" s="32"/>
      <c r="GX114" s="32"/>
      <c r="GY114" s="32"/>
      <c r="GZ114" s="32"/>
      <c r="HA114" s="32"/>
      <c r="HB114" s="32"/>
      <c r="HC114" s="32"/>
      <c r="HD114" s="32"/>
      <c r="HE114" s="32"/>
      <c r="HF114" s="32"/>
      <c r="HG114" s="32"/>
      <c r="HH114" s="32"/>
      <c r="HI114" s="32"/>
      <c r="HJ114" s="32"/>
      <c r="HK114" s="32"/>
      <c r="HL114" s="32"/>
      <c r="HM114" s="32"/>
      <c r="HN114" s="32"/>
      <c r="HO114" s="32"/>
      <c r="HP114" s="32"/>
      <c r="HQ114" s="32"/>
      <c r="HR114" s="32"/>
      <c r="HS114" s="32"/>
      <c r="HT114" s="32"/>
      <c r="HU114" s="32"/>
      <c r="HV114" s="32"/>
      <c r="HW114" s="32"/>
      <c r="HX114" s="32"/>
      <c r="HY114" s="32"/>
      <c r="HZ114" s="32"/>
      <c r="IA114" s="32"/>
      <c r="IB114" s="32"/>
      <c r="IC114" s="32"/>
      <c r="ID114" s="32"/>
      <c r="IE114" s="32"/>
      <c r="IF114" s="32"/>
      <c r="IG114" s="32"/>
      <c r="IH114" s="32"/>
      <c r="II114" s="32"/>
      <c r="IJ114" s="32"/>
      <c r="IK114" s="32"/>
      <c r="IL114" s="32"/>
      <c r="IM114" s="32"/>
      <c r="IN114" s="32"/>
      <c r="IO114" s="32"/>
      <c r="IP114" s="32"/>
      <c r="IQ114" s="32"/>
      <c r="IR114" s="32"/>
      <c r="IS114" s="32"/>
      <c r="IT114" s="32"/>
      <c r="IU114" s="32"/>
      <c r="IV114" s="32"/>
      <c r="IW114" s="32"/>
      <c r="IX114" s="32"/>
      <c r="IY114" s="32"/>
      <c r="IZ114" s="32"/>
      <c r="JA114" s="32"/>
      <c r="JB114" s="32"/>
      <c r="JC114" s="32"/>
      <c r="JD114" s="32"/>
      <c r="JE114" s="32"/>
      <c r="JF114" s="32"/>
      <c r="JG114" s="32"/>
      <c r="JH114" s="32"/>
      <c r="JI114" s="32"/>
      <c r="JJ114" s="32"/>
      <c r="JK114" s="32"/>
      <c r="JL114" s="32"/>
      <c r="JM114" s="32"/>
      <c r="JN114" s="32"/>
      <c r="JO114" s="32"/>
      <c r="JP114" s="32"/>
      <c r="JQ114" s="32"/>
      <c r="JR114" s="32"/>
      <c r="JS114" s="32"/>
      <c r="JT114" s="32"/>
      <c r="JU114" s="32"/>
      <c r="JV114" s="32"/>
      <c r="JW114" s="32"/>
      <c r="JX114" s="32"/>
      <c r="JY114" s="32"/>
      <c r="JZ114" s="32"/>
      <c r="KA114" s="32"/>
      <c r="KB114" s="32"/>
      <c r="KC114" s="32"/>
      <c r="KD114" s="32"/>
      <c r="KE114" s="32"/>
      <c r="KF114" s="32"/>
      <c r="KG114" s="32"/>
      <c r="KH114" s="32"/>
      <c r="KI114" s="32"/>
      <c r="KJ114" s="32"/>
      <c r="KK114" s="32"/>
      <c r="KL114" s="32"/>
      <c r="KM114" s="32"/>
      <c r="KN114" s="32"/>
      <c r="KO114" s="32"/>
      <c r="KP114" s="32"/>
      <c r="KQ114" s="32"/>
      <c r="KR114" s="32"/>
      <c r="KS114" s="32"/>
      <c r="KT114" s="32"/>
      <c r="KU114" s="32"/>
      <c r="KV114" s="32"/>
      <c r="KW114" s="32"/>
      <c r="KX114" s="32"/>
      <c r="KY114" s="32"/>
      <c r="KZ114" s="32"/>
      <c r="LA114" s="32"/>
      <c r="LB114" s="32"/>
      <c r="LC114" s="32"/>
      <c r="LD114" s="32"/>
      <c r="LE114" s="32"/>
      <c r="LF114" s="32"/>
      <c r="LG114" s="32"/>
      <c r="LH114" s="32"/>
      <c r="LI114" s="32"/>
      <c r="LJ114" s="32"/>
      <c r="LK114" s="32"/>
      <c r="LL114" s="32"/>
      <c r="LM114" s="32"/>
      <c r="LN114" s="32"/>
      <c r="LO114" s="32"/>
      <c r="LP114" s="32"/>
      <c r="LQ114" s="32"/>
    </row>
    <row r="115" spans="2:329"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c r="EO115" s="32"/>
      <c r="EP115" s="32"/>
      <c r="EQ115" s="32"/>
      <c r="ER115" s="32"/>
      <c r="ES115" s="32"/>
      <c r="ET115" s="32"/>
      <c r="EU115" s="32"/>
      <c r="EV115" s="32"/>
      <c r="EW115" s="32"/>
      <c r="EX115" s="32"/>
      <c r="EY115" s="32"/>
      <c r="EZ115" s="32"/>
      <c r="FA115" s="32"/>
      <c r="FB115" s="32"/>
      <c r="FC115" s="32"/>
      <c r="FD115" s="32"/>
      <c r="FE115" s="32"/>
      <c r="FF115" s="32"/>
      <c r="FG115" s="32"/>
      <c r="FH115" s="32"/>
      <c r="FI115" s="32"/>
      <c r="FJ115" s="32"/>
      <c r="FK115" s="32"/>
      <c r="FL115" s="32"/>
      <c r="FM115" s="32"/>
      <c r="FN115" s="32"/>
      <c r="FO115" s="32"/>
      <c r="FP115" s="32"/>
      <c r="FQ115" s="32"/>
      <c r="FR115" s="32"/>
      <c r="FS115" s="32"/>
      <c r="FT115" s="32"/>
      <c r="FU115" s="32"/>
      <c r="FV115" s="32"/>
      <c r="FW115" s="32"/>
      <c r="FX115" s="32"/>
      <c r="FY115" s="32"/>
      <c r="FZ115" s="32"/>
      <c r="GA115" s="32"/>
      <c r="GB115" s="32"/>
      <c r="GC115" s="32"/>
      <c r="GD115" s="32"/>
      <c r="GE115" s="32"/>
      <c r="GF115" s="32"/>
      <c r="GG115" s="32"/>
      <c r="GH115" s="32"/>
      <c r="GI115" s="32"/>
      <c r="GJ115" s="32"/>
      <c r="GK115" s="32"/>
      <c r="GL115" s="32"/>
      <c r="GM115" s="32"/>
      <c r="GN115" s="32"/>
      <c r="GO115" s="32"/>
      <c r="GP115" s="32"/>
      <c r="GQ115" s="32"/>
      <c r="GR115" s="32"/>
      <c r="GS115" s="32"/>
      <c r="GT115" s="32"/>
      <c r="GU115" s="32"/>
      <c r="GV115" s="32"/>
      <c r="GW115" s="32"/>
      <c r="GX115" s="32"/>
      <c r="GY115" s="32"/>
      <c r="GZ115" s="32"/>
      <c r="HA115" s="32"/>
      <c r="HB115" s="32"/>
      <c r="HC115" s="32"/>
      <c r="HD115" s="32"/>
      <c r="HE115" s="32"/>
      <c r="HF115" s="32"/>
      <c r="HG115" s="32"/>
      <c r="HH115" s="32"/>
      <c r="HI115" s="32"/>
      <c r="HJ115" s="32"/>
      <c r="HK115" s="32"/>
      <c r="HL115" s="32"/>
      <c r="HM115" s="32"/>
      <c r="HN115" s="32"/>
      <c r="HO115" s="32"/>
      <c r="HP115" s="32"/>
      <c r="HQ115" s="32"/>
      <c r="HR115" s="32"/>
      <c r="HS115" s="32"/>
      <c r="HT115" s="32"/>
      <c r="HU115" s="32"/>
      <c r="HV115" s="32"/>
      <c r="HW115" s="32"/>
      <c r="HX115" s="32"/>
      <c r="HY115" s="32"/>
      <c r="HZ115" s="32"/>
      <c r="IA115" s="32"/>
      <c r="IB115" s="32"/>
      <c r="IC115" s="32"/>
      <c r="ID115" s="32"/>
      <c r="IE115" s="32"/>
      <c r="IF115" s="32"/>
      <c r="IG115" s="32"/>
      <c r="IH115" s="32"/>
      <c r="II115" s="32"/>
      <c r="IJ115" s="32"/>
      <c r="IK115" s="32"/>
      <c r="IL115" s="32"/>
      <c r="IM115" s="32"/>
      <c r="IN115" s="32"/>
      <c r="IO115" s="32"/>
      <c r="IP115" s="32"/>
      <c r="IQ115" s="32"/>
      <c r="IR115" s="32"/>
      <c r="IS115" s="32"/>
      <c r="IT115" s="32"/>
      <c r="IU115" s="32"/>
      <c r="IV115" s="32"/>
      <c r="IW115" s="32"/>
      <c r="IX115" s="32"/>
      <c r="IY115" s="32"/>
      <c r="IZ115" s="32"/>
      <c r="JA115" s="32"/>
      <c r="JB115" s="32"/>
      <c r="JC115" s="32"/>
      <c r="JD115" s="32"/>
      <c r="JE115" s="32"/>
      <c r="JF115" s="32"/>
      <c r="JG115" s="32"/>
      <c r="JH115" s="32"/>
      <c r="JI115" s="32"/>
      <c r="JJ115" s="32"/>
      <c r="JK115" s="32"/>
      <c r="JL115" s="32"/>
      <c r="JM115" s="32"/>
      <c r="JN115" s="32"/>
      <c r="JO115" s="32"/>
      <c r="JP115" s="32"/>
      <c r="JQ115" s="32"/>
      <c r="JR115" s="32"/>
      <c r="JS115" s="32"/>
      <c r="JT115" s="32"/>
      <c r="JU115" s="32"/>
      <c r="JV115" s="32"/>
      <c r="JW115" s="32"/>
      <c r="JX115" s="32"/>
      <c r="JY115" s="32"/>
      <c r="JZ115" s="32"/>
      <c r="KA115" s="32"/>
      <c r="KB115" s="32"/>
      <c r="KC115" s="32"/>
      <c r="KD115" s="32"/>
      <c r="KE115" s="32"/>
      <c r="KF115" s="32"/>
      <c r="KG115" s="32"/>
      <c r="KH115" s="32"/>
      <c r="KI115" s="32"/>
      <c r="KJ115" s="32"/>
      <c r="KK115" s="32"/>
      <c r="KL115" s="32"/>
      <c r="KM115" s="32"/>
      <c r="KN115" s="32"/>
      <c r="KO115" s="32"/>
      <c r="KP115" s="32"/>
      <c r="KQ115" s="32"/>
      <c r="KR115" s="32"/>
      <c r="KS115" s="32"/>
      <c r="KT115" s="32"/>
      <c r="KU115" s="32"/>
      <c r="KV115" s="32"/>
      <c r="KW115" s="32"/>
      <c r="KX115" s="32"/>
      <c r="KY115" s="32"/>
      <c r="KZ115" s="32"/>
      <c r="LA115" s="32"/>
      <c r="LB115" s="32"/>
      <c r="LC115" s="32"/>
      <c r="LD115" s="32"/>
      <c r="LE115" s="32"/>
      <c r="LF115" s="32"/>
      <c r="LG115" s="32"/>
      <c r="LH115" s="32"/>
      <c r="LI115" s="32"/>
      <c r="LJ115" s="32"/>
      <c r="LK115" s="32"/>
      <c r="LL115" s="32"/>
      <c r="LM115" s="32"/>
      <c r="LN115" s="32"/>
      <c r="LO115" s="32"/>
      <c r="LP115" s="32"/>
      <c r="LQ115" s="32"/>
    </row>
    <row r="116" spans="2:329"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c r="EO116" s="32"/>
      <c r="EP116" s="32"/>
      <c r="EQ116" s="32"/>
      <c r="ER116" s="32"/>
      <c r="ES116" s="32"/>
      <c r="ET116" s="32"/>
      <c r="EU116" s="32"/>
      <c r="EV116" s="32"/>
      <c r="EW116" s="32"/>
      <c r="EX116" s="32"/>
      <c r="EY116" s="32"/>
      <c r="EZ116" s="32"/>
      <c r="FA116" s="32"/>
      <c r="FB116" s="32"/>
      <c r="FC116" s="32"/>
      <c r="FD116" s="32"/>
      <c r="FE116" s="32"/>
      <c r="FF116" s="32"/>
      <c r="FG116" s="32"/>
      <c r="FH116" s="32"/>
      <c r="FI116" s="32"/>
      <c r="FJ116" s="32"/>
      <c r="FK116" s="32"/>
      <c r="FL116" s="32"/>
      <c r="FM116" s="32"/>
      <c r="FN116" s="32"/>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c r="GO116" s="32"/>
      <c r="GP116" s="32"/>
      <c r="GQ116" s="32"/>
      <c r="GR116" s="32"/>
      <c r="GS116" s="32"/>
      <c r="GT116" s="32"/>
      <c r="GU116" s="32"/>
      <c r="GV116" s="32"/>
      <c r="GW116" s="32"/>
      <c r="GX116" s="32"/>
      <c r="GY116" s="32"/>
      <c r="GZ116" s="32"/>
      <c r="HA116" s="32"/>
      <c r="HB116" s="32"/>
      <c r="HC116" s="32"/>
      <c r="HD116" s="32"/>
      <c r="HE116" s="32"/>
      <c r="HF116" s="32"/>
      <c r="HG116" s="32"/>
      <c r="HH116" s="32"/>
      <c r="HI116" s="32"/>
      <c r="HJ116" s="32"/>
      <c r="HK116" s="32"/>
      <c r="HL116" s="32"/>
      <c r="HM116" s="32"/>
      <c r="HN116" s="32"/>
      <c r="HO116" s="32"/>
      <c r="HP116" s="32"/>
      <c r="HQ116" s="32"/>
      <c r="HR116" s="32"/>
      <c r="HS116" s="32"/>
      <c r="HT116" s="32"/>
      <c r="HU116" s="32"/>
      <c r="HV116" s="32"/>
      <c r="HW116" s="32"/>
      <c r="HX116" s="32"/>
      <c r="HY116" s="32"/>
      <c r="HZ116" s="32"/>
      <c r="IA116" s="32"/>
      <c r="IB116" s="32"/>
      <c r="IC116" s="32"/>
      <c r="ID116" s="32"/>
      <c r="IE116" s="32"/>
      <c r="IF116" s="32"/>
      <c r="IG116" s="32"/>
      <c r="IH116" s="32"/>
      <c r="II116" s="32"/>
      <c r="IJ116" s="32"/>
      <c r="IK116" s="32"/>
      <c r="IL116" s="32"/>
      <c r="IM116" s="32"/>
      <c r="IN116" s="32"/>
      <c r="IO116" s="32"/>
      <c r="IP116" s="32"/>
      <c r="IQ116" s="32"/>
      <c r="IR116" s="32"/>
      <c r="IS116" s="32"/>
      <c r="IT116" s="32"/>
      <c r="IU116" s="32"/>
      <c r="IV116" s="32"/>
      <c r="IW116" s="32"/>
      <c r="IX116" s="32"/>
      <c r="IY116" s="32"/>
      <c r="IZ116" s="32"/>
      <c r="JA116" s="32"/>
      <c r="JB116" s="32"/>
      <c r="JC116" s="32"/>
      <c r="JD116" s="32"/>
      <c r="JE116" s="32"/>
      <c r="JF116" s="32"/>
      <c r="JG116" s="32"/>
      <c r="JH116" s="32"/>
      <c r="JI116" s="32"/>
      <c r="JJ116" s="32"/>
      <c r="JK116" s="32"/>
      <c r="JL116" s="32"/>
      <c r="JM116" s="32"/>
      <c r="JN116" s="32"/>
      <c r="JO116" s="32"/>
      <c r="JP116" s="32"/>
      <c r="JQ116" s="32"/>
      <c r="JR116" s="32"/>
      <c r="JS116" s="32"/>
      <c r="JT116" s="32"/>
      <c r="JU116" s="32"/>
      <c r="JV116" s="32"/>
      <c r="JW116" s="32"/>
      <c r="JX116" s="32"/>
      <c r="JY116" s="32"/>
      <c r="JZ116" s="32"/>
      <c r="KA116" s="32"/>
      <c r="KB116" s="32"/>
      <c r="KC116" s="32"/>
      <c r="KD116" s="32"/>
      <c r="KE116" s="32"/>
      <c r="KF116" s="32"/>
      <c r="KG116" s="32"/>
      <c r="KH116" s="32"/>
      <c r="KI116" s="32"/>
      <c r="KJ116" s="32"/>
      <c r="KK116" s="32"/>
      <c r="KL116" s="32"/>
      <c r="KM116" s="32"/>
      <c r="KN116" s="32"/>
      <c r="KO116" s="32"/>
      <c r="KP116" s="32"/>
      <c r="KQ116" s="32"/>
      <c r="KR116" s="32"/>
      <c r="KS116" s="32"/>
      <c r="KT116" s="32"/>
      <c r="KU116" s="32"/>
      <c r="KV116" s="32"/>
      <c r="KW116" s="32"/>
      <c r="KX116" s="32"/>
      <c r="KY116" s="32"/>
      <c r="KZ116" s="32"/>
      <c r="LA116" s="32"/>
      <c r="LB116" s="32"/>
      <c r="LC116" s="32"/>
      <c r="LD116" s="32"/>
      <c r="LE116" s="32"/>
      <c r="LF116" s="32"/>
      <c r="LG116" s="32"/>
      <c r="LH116" s="32"/>
      <c r="LI116" s="32"/>
      <c r="LJ116" s="32"/>
      <c r="LK116" s="32"/>
      <c r="LL116" s="32"/>
      <c r="LM116" s="32"/>
      <c r="LN116" s="32"/>
      <c r="LO116" s="32"/>
      <c r="LP116" s="32"/>
      <c r="LQ116" s="32"/>
    </row>
    <row r="117" spans="2:329"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2"/>
      <c r="ET117" s="32"/>
      <c r="EU117" s="32"/>
      <c r="EV117" s="32"/>
      <c r="EW117" s="32"/>
      <c r="EX117" s="32"/>
      <c r="EY117" s="32"/>
      <c r="EZ117" s="32"/>
      <c r="FA117" s="32"/>
      <c r="FB117" s="32"/>
      <c r="FC117" s="32"/>
      <c r="FD117" s="32"/>
      <c r="FE117" s="32"/>
      <c r="FF117" s="32"/>
      <c r="FG117" s="32"/>
      <c r="FH117" s="32"/>
      <c r="FI117" s="32"/>
      <c r="FJ117" s="32"/>
      <c r="FK117" s="32"/>
      <c r="FL117" s="32"/>
      <c r="FM117" s="32"/>
      <c r="FN117" s="32"/>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c r="GO117" s="32"/>
      <c r="GP117" s="32"/>
      <c r="GQ117" s="32"/>
      <c r="GR117" s="32"/>
      <c r="GS117" s="32"/>
      <c r="GT117" s="32"/>
      <c r="GU117" s="32"/>
      <c r="GV117" s="32"/>
      <c r="GW117" s="32"/>
      <c r="GX117" s="32"/>
      <c r="GY117" s="32"/>
      <c r="GZ117" s="32"/>
      <c r="HA117" s="32"/>
      <c r="HB117" s="32"/>
      <c r="HC117" s="32"/>
      <c r="HD117" s="32"/>
      <c r="HE117" s="32"/>
      <c r="HF117" s="32"/>
      <c r="HG117" s="32"/>
      <c r="HH117" s="32"/>
      <c r="HI117" s="32"/>
      <c r="HJ117" s="32"/>
      <c r="HK117" s="32"/>
      <c r="HL117" s="32"/>
      <c r="HM117" s="32"/>
      <c r="HN117" s="32"/>
      <c r="HO117" s="32"/>
      <c r="HP117" s="32"/>
      <c r="HQ117" s="32"/>
      <c r="HR117" s="32"/>
      <c r="HS117" s="32"/>
      <c r="HT117" s="32"/>
      <c r="HU117" s="32"/>
      <c r="HV117" s="32"/>
      <c r="HW117" s="32"/>
      <c r="HX117" s="32"/>
      <c r="HY117" s="32"/>
      <c r="HZ117" s="32"/>
      <c r="IA117" s="32"/>
      <c r="IB117" s="32"/>
      <c r="IC117" s="32"/>
      <c r="ID117" s="32"/>
      <c r="IE117" s="32"/>
      <c r="IF117" s="32"/>
      <c r="IG117" s="32"/>
      <c r="IH117" s="32"/>
      <c r="II117" s="32"/>
      <c r="IJ117" s="32"/>
      <c r="IK117" s="32"/>
      <c r="IL117" s="32"/>
      <c r="IM117" s="32"/>
      <c r="IN117" s="32"/>
      <c r="IO117" s="32"/>
      <c r="IP117" s="32"/>
      <c r="IQ117" s="32"/>
      <c r="IR117" s="32"/>
      <c r="IS117" s="32"/>
      <c r="IT117" s="32"/>
      <c r="IU117" s="32"/>
      <c r="IV117" s="32"/>
      <c r="IW117" s="32"/>
      <c r="IX117" s="32"/>
      <c r="IY117" s="32"/>
      <c r="IZ117" s="32"/>
      <c r="JA117" s="32"/>
      <c r="JB117" s="32"/>
      <c r="JC117" s="32"/>
      <c r="JD117" s="32"/>
      <c r="JE117" s="32"/>
      <c r="JF117" s="32"/>
      <c r="JG117" s="32"/>
      <c r="JH117" s="32"/>
      <c r="JI117" s="32"/>
      <c r="JJ117" s="32"/>
      <c r="JK117" s="32"/>
      <c r="JL117" s="32"/>
      <c r="JM117" s="32"/>
      <c r="JN117" s="32"/>
      <c r="JO117" s="32"/>
      <c r="JP117" s="32"/>
      <c r="JQ117" s="32"/>
      <c r="JR117" s="32"/>
      <c r="JS117" s="32"/>
      <c r="JT117" s="32"/>
      <c r="JU117" s="32"/>
      <c r="JV117" s="32"/>
      <c r="JW117" s="32"/>
      <c r="JX117" s="32"/>
      <c r="JY117" s="32"/>
      <c r="JZ117" s="32"/>
      <c r="KA117" s="32"/>
      <c r="KB117" s="32"/>
      <c r="KC117" s="32"/>
      <c r="KD117" s="32"/>
      <c r="KE117" s="32"/>
      <c r="KF117" s="32"/>
      <c r="KG117" s="32"/>
      <c r="KH117" s="32"/>
      <c r="KI117" s="32"/>
      <c r="KJ117" s="32"/>
      <c r="KK117" s="32"/>
      <c r="KL117" s="32"/>
      <c r="KM117" s="32"/>
      <c r="KN117" s="32"/>
      <c r="KO117" s="32"/>
      <c r="KP117" s="32"/>
      <c r="KQ117" s="32"/>
      <c r="KR117" s="32"/>
      <c r="KS117" s="32"/>
      <c r="KT117" s="32"/>
      <c r="KU117" s="32"/>
      <c r="KV117" s="32"/>
      <c r="KW117" s="32"/>
      <c r="KX117" s="32"/>
      <c r="KY117" s="32"/>
      <c r="KZ117" s="32"/>
      <c r="LA117" s="32"/>
      <c r="LB117" s="32"/>
      <c r="LC117" s="32"/>
      <c r="LD117" s="32"/>
      <c r="LE117" s="32"/>
      <c r="LF117" s="32"/>
      <c r="LG117" s="32"/>
      <c r="LH117" s="32"/>
      <c r="LI117" s="32"/>
      <c r="LJ117" s="32"/>
      <c r="LK117" s="32"/>
      <c r="LL117" s="32"/>
      <c r="LM117" s="32"/>
      <c r="LN117" s="32"/>
      <c r="LO117" s="32"/>
      <c r="LP117" s="32"/>
      <c r="LQ117" s="32"/>
    </row>
    <row r="118" spans="2:329"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c r="EO118" s="32"/>
      <c r="EP118" s="32"/>
      <c r="EQ118" s="32"/>
      <c r="ER118" s="32"/>
      <c r="ES118" s="32"/>
      <c r="ET118" s="32"/>
      <c r="EU118" s="32"/>
      <c r="EV118" s="32"/>
      <c r="EW118" s="32"/>
      <c r="EX118" s="32"/>
      <c r="EY118" s="32"/>
      <c r="EZ118" s="32"/>
      <c r="FA118" s="32"/>
      <c r="FB118" s="32"/>
      <c r="FC118" s="32"/>
      <c r="FD118" s="32"/>
      <c r="FE118" s="32"/>
      <c r="FF118" s="32"/>
      <c r="FG118" s="32"/>
      <c r="FH118" s="32"/>
      <c r="FI118" s="32"/>
      <c r="FJ118" s="32"/>
      <c r="FK118" s="32"/>
      <c r="FL118" s="32"/>
      <c r="FM118" s="32"/>
      <c r="FN118" s="32"/>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c r="GO118" s="32"/>
      <c r="GP118" s="32"/>
      <c r="GQ118" s="32"/>
      <c r="GR118" s="32"/>
      <c r="GS118" s="32"/>
      <c r="GT118" s="32"/>
      <c r="GU118" s="32"/>
      <c r="GV118" s="32"/>
      <c r="GW118" s="32"/>
      <c r="GX118" s="32"/>
      <c r="GY118" s="32"/>
      <c r="GZ118" s="32"/>
      <c r="HA118" s="32"/>
      <c r="HB118" s="32"/>
      <c r="HC118" s="32"/>
      <c r="HD118" s="32"/>
      <c r="HE118" s="32"/>
      <c r="HF118" s="32"/>
      <c r="HG118" s="32"/>
      <c r="HH118" s="32"/>
      <c r="HI118" s="32"/>
      <c r="HJ118" s="32"/>
      <c r="HK118" s="32"/>
      <c r="HL118" s="32"/>
      <c r="HM118" s="32"/>
      <c r="HN118" s="32"/>
      <c r="HO118" s="32"/>
      <c r="HP118" s="32"/>
      <c r="HQ118" s="32"/>
      <c r="HR118" s="32"/>
      <c r="HS118" s="32"/>
      <c r="HT118" s="32"/>
      <c r="HU118" s="32"/>
      <c r="HV118" s="32"/>
      <c r="HW118" s="32"/>
      <c r="HX118" s="32"/>
      <c r="HY118" s="32"/>
      <c r="HZ118" s="32"/>
      <c r="IA118" s="32"/>
      <c r="IB118" s="32"/>
      <c r="IC118" s="32"/>
      <c r="ID118" s="32"/>
      <c r="IE118" s="32"/>
      <c r="IF118" s="32"/>
      <c r="IG118" s="32"/>
      <c r="IH118" s="32"/>
      <c r="II118" s="32"/>
      <c r="IJ118" s="32"/>
      <c r="IK118" s="32"/>
      <c r="IL118" s="32"/>
      <c r="IM118" s="32"/>
      <c r="IN118" s="32"/>
      <c r="IO118" s="32"/>
      <c r="IP118" s="32"/>
      <c r="IQ118" s="32"/>
      <c r="IR118" s="32"/>
      <c r="IS118" s="32"/>
      <c r="IT118" s="32"/>
      <c r="IU118" s="32"/>
      <c r="IV118" s="32"/>
      <c r="IW118" s="32"/>
      <c r="IX118" s="32"/>
      <c r="IY118" s="32"/>
      <c r="IZ118" s="32"/>
      <c r="JA118" s="32"/>
      <c r="JB118" s="32"/>
      <c r="JC118" s="32"/>
      <c r="JD118" s="32"/>
      <c r="JE118" s="32"/>
      <c r="JF118" s="32"/>
      <c r="JG118" s="32"/>
      <c r="JH118" s="32"/>
      <c r="JI118" s="32"/>
      <c r="JJ118" s="32"/>
      <c r="JK118" s="32"/>
      <c r="JL118" s="32"/>
      <c r="JM118" s="32"/>
      <c r="JN118" s="32"/>
      <c r="JO118" s="32"/>
      <c r="JP118" s="32"/>
      <c r="JQ118" s="32"/>
      <c r="JR118" s="32"/>
      <c r="JS118" s="32"/>
      <c r="JT118" s="32"/>
      <c r="JU118" s="32"/>
      <c r="JV118" s="32"/>
      <c r="JW118" s="32"/>
      <c r="JX118" s="32"/>
      <c r="JY118" s="32"/>
      <c r="JZ118" s="32"/>
      <c r="KA118" s="32"/>
      <c r="KB118" s="32"/>
      <c r="KC118" s="32"/>
      <c r="KD118" s="32"/>
      <c r="KE118" s="32"/>
      <c r="KF118" s="32"/>
      <c r="KG118" s="32"/>
      <c r="KH118" s="32"/>
      <c r="KI118" s="32"/>
      <c r="KJ118" s="32"/>
      <c r="KK118" s="32"/>
      <c r="KL118" s="32"/>
      <c r="KM118" s="32"/>
      <c r="KN118" s="32"/>
      <c r="KO118" s="32"/>
      <c r="KP118" s="32"/>
      <c r="KQ118" s="32"/>
      <c r="KR118" s="32"/>
      <c r="KS118" s="32"/>
      <c r="KT118" s="32"/>
      <c r="KU118" s="32"/>
      <c r="KV118" s="32"/>
      <c r="KW118" s="32"/>
      <c r="KX118" s="32"/>
      <c r="KY118" s="32"/>
      <c r="KZ118" s="32"/>
      <c r="LA118" s="32"/>
      <c r="LB118" s="32"/>
      <c r="LC118" s="32"/>
      <c r="LD118" s="32"/>
      <c r="LE118" s="32"/>
      <c r="LF118" s="32"/>
      <c r="LG118" s="32"/>
      <c r="LH118" s="32"/>
      <c r="LI118" s="32"/>
      <c r="LJ118" s="32"/>
      <c r="LK118" s="32"/>
      <c r="LL118" s="32"/>
      <c r="LM118" s="32"/>
      <c r="LN118" s="32"/>
      <c r="LO118" s="32"/>
      <c r="LP118" s="32"/>
      <c r="LQ118" s="32"/>
    </row>
    <row r="119" spans="2:329"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c r="EM119" s="32"/>
      <c r="EN119" s="32"/>
      <c r="EO119" s="32"/>
      <c r="EP119" s="32"/>
      <c r="EQ119" s="32"/>
      <c r="ER119" s="32"/>
      <c r="ES119" s="32"/>
      <c r="ET119" s="32"/>
      <c r="EU119" s="32"/>
      <c r="EV119" s="32"/>
      <c r="EW119" s="32"/>
      <c r="EX119" s="32"/>
      <c r="EY119" s="32"/>
      <c r="EZ119" s="32"/>
      <c r="FA119" s="32"/>
      <c r="FB119" s="32"/>
      <c r="FC119" s="32"/>
      <c r="FD119" s="32"/>
      <c r="FE119" s="32"/>
      <c r="FF119" s="32"/>
      <c r="FG119" s="32"/>
      <c r="FH119" s="32"/>
      <c r="FI119" s="32"/>
      <c r="FJ119" s="32"/>
      <c r="FK119" s="32"/>
      <c r="FL119" s="32"/>
      <c r="FM119" s="32"/>
      <c r="FN119" s="32"/>
      <c r="FO119" s="32"/>
      <c r="FP119" s="32"/>
      <c r="FQ119" s="32"/>
      <c r="FR119" s="32"/>
      <c r="FS119" s="32"/>
      <c r="FT119" s="32"/>
      <c r="FU119" s="32"/>
      <c r="FV119" s="32"/>
      <c r="FW119" s="32"/>
      <c r="FX119" s="32"/>
      <c r="FY119" s="32"/>
      <c r="FZ119" s="32"/>
      <c r="GA119" s="32"/>
      <c r="GB119" s="32"/>
      <c r="GC119" s="32"/>
      <c r="GD119" s="32"/>
      <c r="GE119" s="32"/>
      <c r="GF119" s="32"/>
      <c r="GG119" s="32"/>
      <c r="GH119" s="32"/>
      <c r="GI119" s="32"/>
      <c r="GJ119" s="32"/>
      <c r="GK119" s="32"/>
      <c r="GL119" s="32"/>
      <c r="GM119" s="32"/>
      <c r="GN119" s="32"/>
      <c r="GO119" s="32"/>
      <c r="GP119" s="32"/>
      <c r="GQ119" s="32"/>
      <c r="GR119" s="32"/>
      <c r="GS119" s="32"/>
      <c r="GT119" s="32"/>
      <c r="GU119" s="32"/>
      <c r="GV119" s="32"/>
      <c r="GW119" s="32"/>
      <c r="GX119" s="32"/>
      <c r="GY119" s="32"/>
      <c r="GZ119" s="32"/>
      <c r="HA119" s="32"/>
      <c r="HB119" s="32"/>
      <c r="HC119" s="32"/>
      <c r="HD119" s="32"/>
      <c r="HE119" s="32"/>
      <c r="HF119" s="32"/>
      <c r="HG119" s="32"/>
      <c r="HH119" s="32"/>
      <c r="HI119" s="32"/>
      <c r="HJ119" s="32"/>
      <c r="HK119" s="32"/>
      <c r="HL119" s="32"/>
      <c r="HM119" s="32"/>
      <c r="HN119" s="32"/>
      <c r="HO119" s="32"/>
      <c r="HP119" s="32"/>
      <c r="HQ119" s="32"/>
      <c r="HR119" s="32"/>
      <c r="HS119" s="32"/>
      <c r="HT119" s="32"/>
      <c r="HU119" s="32"/>
      <c r="HV119" s="32"/>
      <c r="HW119" s="32"/>
      <c r="HX119" s="32"/>
      <c r="HY119" s="32"/>
      <c r="HZ119" s="32"/>
      <c r="IA119" s="32"/>
      <c r="IB119" s="32"/>
      <c r="IC119" s="32"/>
      <c r="ID119" s="32"/>
      <c r="IE119" s="32"/>
      <c r="IF119" s="32"/>
      <c r="IG119" s="32"/>
      <c r="IH119" s="32"/>
      <c r="II119" s="32"/>
      <c r="IJ119" s="32"/>
      <c r="IK119" s="32"/>
      <c r="IL119" s="32"/>
      <c r="IM119" s="32"/>
      <c r="IN119" s="32"/>
      <c r="IO119" s="32"/>
      <c r="IP119" s="32"/>
      <c r="IQ119" s="32"/>
      <c r="IR119" s="32"/>
      <c r="IS119" s="32"/>
      <c r="IT119" s="32"/>
      <c r="IU119" s="32"/>
      <c r="IV119" s="32"/>
      <c r="IW119" s="32"/>
      <c r="IX119" s="32"/>
      <c r="IY119" s="32"/>
      <c r="IZ119" s="32"/>
      <c r="JA119" s="32"/>
      <c r="JB119" s="32"/>
      <c r="JC119" s="32"/>
      <c r="JD119" s="32"/>
      <c r="JE119" s="32"/>
      <c r="JF119" s="32"/>
      <c r="JG119" s="32"/>
      <c r="JH119" s="32"/>
      <c r="JI119" s="32"/>
      <c r="JJ119" s="32"/>
      <c r="JK119" s="32"/>
      <c r="JL119" s="32"/>
      <c r="JM119" s="32"/>
      <c r="JN119" s="32"/>
      <c r="JO119" s="32"/>
      <c r="JP119" s="32"/>
      <c r="JQ119" s="32"/>
      <c r="JR119" s="32"/>
      <c r="JS119" s="32"/>
      <c r="JT119" s="32"/>
      <c r="JU119" s="32"/>
      <c r="JV119" s="32"/>
      <c r="JW119" s="32"/>
      <c r="JX119" s="32"/>
      <c r="JY119" s="32"/>
      <c r="JZ119" s="32"/>
      <c r="KA119" s="32"/>
      <c r="KB119" s="32"/>
      <c r="KC119" s="32"/>
      <c r="KD119" s="32"/>
      <c r="KE119" s="32"/>
      <c r="KF119" s="32"/>
      <c r="KG119" s="32"/>
      <c r="KH119" s="32"/>
      <c r="KI119" s="32"/>
      <c r="KJ119" s="32"/>
      <c r="KK119" s="32"/>
      <c r="KL119" s="32"/>
      <c r="KM119" s="32"/>
      <c r="KN119" s="32"/>
      <c r="KO119" s="32"/>
      <c r="KP119" s="32"/>
      <c r="KQ119" s="32"/>
      <c r="KR119" s="32"/>
      <c r="KS119" s="32"/>
      <c r="KT119" s="32"/>
      <c r="KU119" s="32"/>
      <c r="KV119" s="32"/>
      <c r="KW119" s="32"/>
      <c r="KX119" s="32"/>
      <c r="KY119" s="32"/>
      <c r="KZ119" s="32"/>
      <c r="LA119" s="32"/>
      <c r="LB119" s="32"/>
      <c r="LC119" s="32"/>
      <c r="LD119" s="32"/>
      <c r="LE119" s="32"/>
      <c r="LF119" s="32"/>
      <c r="LG119" s="32"/>
      <c r="LH119" s="32"/>
      <c r="LI119" s="32"/>
      <c r="LJ119" s="32"/>
      <c r="LK119" s="32"/>
      <c r="LL119" s="32"/>
      <c r="LM119" s="32"/>
      <c r="LN119" s="32"/>
      <c r="LO119" s="32"/>
      <c r="LP119" s="32"/>
      <c r="LQ119" s="32"/>
    </row>
    <row r="120" spans="2:329"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c r="EM120" s="32"/>
      <c r="EN120" s="32"/>
      <c r="EO120" s="32"/>
      <c r="EP120" s="32"/>
      <c r="EQ120" s="32"/>
      <c r="ER120" s="32"/>
      <c r="ES120" s="32"/>
      <c r="ET120" s="32"/>
      <c r="EU120" s="32"/>
      <c r="EV120" s="32"/>
      <c r="EW120" s="32"/>
      <c r="EX120" s="32"/>
      <c r="EY120" s="32"/>
      <c r="EZ120" s="32"/>
      <c r="FA120" s="32"/>
      <c r="FB120" s="32"/>
      <c r="FC120" s="32"/>
      <c r="FD120" s="32"/>
      <c r="FE120" s="32"/>
      <c r="FF120" s="32"/>
      <c r="FG120" s="32"/>
      <c r="FH120" s="32"/>
      <c r="FI120" s="32"/>
      <c r="FJ120" s="32"/>
      <c r="FK120" s="32"/>
      <c r="FL120" s="32"/>
      <c r="FM120" s="32"/>
      <c r="FN120" s="32"/>
      <c r="FO120" s="32"/>
      <c r="FP120" s="32"/>
      <c r="FQ120" s="32"/>
      <c r="FR120" s="32"/>
      <c r="FS120" s="32"/>
      <c r="FT120" s="32"/>
      <c r="FU120" s="32"/>
      <c r="FV120" s="32"/>
      <c r="FW120" s="32"/>
      <c r="FX120" s="32"/>
      <c r="FY120" s="32"/>
      <c r="FZ120" s="32"/>
      <c r="GA120" s="32"/>
      <c r="GB120" s="32"/>
      <c r="GC120" s="32"/>
      <c r="GD120" s="32"/>
      <c r="GE120" s="32"/>
      <c r="GF120" s="32"/>
      <c r="GG120" s="32"/>
      <c r="GH120" s="32"/>
      <c r="GI120" s="32"/>
      <c r="GJ120" s="32"/>
      <c r="GK120" s="32"/>
      <c r="GL120" s="32"/>
      <c r="GM120" s="32"/>
      <c r="GN120" s="32"/>
      <c r="GO120" s="32"/>
      <c r="GP120" s="32"/>
      <c r="GQ120" s="32"/>
      <c r="GR120" s="32"/>
      <c r="GS120" s="32"/>
      <c r="GT120" s="32"/>
      <c r="GU120" s="32"/>
      <c r="GV120" s="32"/>
      <c r="GW120" s="32"/>
      <c r="GX120" s="32"/>
      <c r="GY120" s="32"/>
      <c r="GZ120" s="32"/>
      <c r="HA120" s="32"/>
      <c r="HB120" s="32"/>
      <c r="HC120" s="32"/>
      <c r="HD120" s="32"/>
      <c r="HE120" s="32"/>
      <c r="HF120" s="32"/>
      <c r="HG120" s="32"/>
      <c r="HH120" s="32"/>
      <c r="HI120" s="32"/>
      <c r="HJ120" s="32"/>
      <c r="HK120" s="32"/>
      <c r="HL120" s="32"/>
      <c r="HM120" s="32"/>
      <c r="HN120" s="32"/>
      <c r="HO120" s="32"/>
      <c r="HP120" s="32"/>
      <c r="HQ120" s="32"/>
      <c r="HR120" s="32"/>
      <c r="HS120" s="32"/>
      <c r="HT120" s="32"/>
      <c r="HU120" s="32"/>
      <c r="HV120" s="32"/>
      <c r="HW120" s="32"/>
      <c r="HX120" s="32"/>
      <c r="HY120" s="32"/>
      <c r="HZ120" s="32"/>
      <c r="IA120" s="32"/>
      <c r="IB120" s="32"/>
      <c r="IC120" s="32"/>
      <c r="ID120" s="32"/>
      <c r="IE120" s="32"/>
      <c r="IF120" s="32"/>
      <c r="IG120" s="32"/>
      <c r="IH120" s="32"/>
      <c r="II120" s="32"/>
      <c r="IJ120" s="32"/>
      <c r="IK120" s="32"/>
      <c r="IL120" s="32"/>
      <c r="IM120" s="32"/>
      <c r="IN120" s="32"/>
      <c r="IO120" s="32"/>
      <c r="IP120" s="32"/>
      <c r="IQ120" s="32"/>
      <c r="IR120" s="32"/>
      <c r="IS120" s="32"/>
      <c r="IT120" s="32"/>
      <c r="IU120" s="32"/>
      <c r="IV120" s="32"/>
      <c r="IW120" s="32"/>
      <c r="IX120" s="32"/>
      <c r="IY120" s="32"/>
      <c r="IZ120" s="32"/>
      <c r="JA120" s="32"/>
      <c r="JB120" s="32"/>
      <c r="JC120" s="32"/>
      <c r="JD120" s="32"/>
      <c r="JE120" s="32"/>
      <c r="JF120" s="32"/>
      <c r="JG120" s="32"/>
      <c r="JH120" s="32"/>
      <c r="JI120" s="32"/>
      <c r="JJ120" s="32"/>
      <c r="JK120" s="32"/>
      <c r="JL120" s="32"/>
      <c r="JM120" s="32"/>
      <c r="JN120" s="32"/>
      <c r="JO120" s="32"/>
      <c r="JP120" s="32"/>
      <c r="JQ120" s="32"/>
      <c r="JR120" s="32"/>
      <c r="JS120" s="32"/>
      <c r="JT120" s="32"/>
      <c r="JU120" s="32"/>
      <c r="JV120" s="32"/>
      <c r="JW120" s="32"/>
      <c r="JX120" s="32"/>
      <c r="JY120" s="32"/>
      <c r="JZ120" s="32"/>
      <c r="KA120" s="32"/>
      <c r="KB120" s="32"/>
      <c r="KC120" s="32"/>
      <c r="KD120" s="32"/>
      <c r="KE120" s="32"/>
      <c r="KF120" s="32"/>
      <c r="KG120" s="32"/>
      <c r="KH120" s="32"/>
      <c r="KI120" s="32"/>
      <c r="KJ120" s="32"/>
      <c r="KK120" s="32"/>
      <c r="KL120" s="32"/>
      <c r="KM120" s="32"/>
      <c r="KN120" s="32"/>
      <c r="KO120" s="32"/>
      <c r="KP120" s="32"/>
      <c r="KQ120" s="32"/>
      <c r="KR120" s="32"/>
      <c r="KS120" s="32"/>
      <c r="KT120" s="32"/>
      <c r="KU120" s="32"/>
      <c r="KV120" s="32"/>
      <c r="KW120" s="32"/>
      <c r="KX120" s="32"/>
      <c r="KY120" s="32"/>
      <c r="KZ120" s="32"/>
      <c r="LA120" s="32"/>
      <c r="LB120" s="32"/>
      <c r="LC120" s="32"/>
      <c r="LD120" s="32"/>
      <c r="LE120" s="32"/>
      <c r="LF120" s="32"/>
      <c r="LG120" s="32"/>
      <c r="LH120" s="32"/>
      <c r="LI120" s="32"/>
      <c r="LJ120" s="32"/>
      <c r="LK120" s="32"/>
      <c r="LL120" s="32"/>
      <c r="LM120" s="32"/>
      <c r="LN120" s="32"/>
      <c r="LO120" s="32"/>
      <c r="LP120" s="32"/>
      <c r="LQ120" s="32"/>
    </row>
    <row r="121" spans="2:329"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c r="EO121" s="32"/>
      <c r="EP121" s="32"/>
      <c r="EQ121" s="32"/>
      <c r="ER121" s="32"/>
      <c r="ES121" s="32"/>
      <c r="ET121" s="32"/>
      <c r="EU121" s="32"/>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c r="GU121" s="32"/>
      <c r="GV121" s="32"/>
      <c r="GW121" s="32"/>
      <c r="GX121" s="32"/>
      <c r="GY121" s="32"/>
      <c r="GZ121" s="32"/>
      <c r="HA121" s="32"/>
      <c r="HB121" s="32"/>
      <c r="HC121" s="32"/>
      <c r="HD121" s="32"/>
      <c r="HE121" s="32"/>
      <c r="HF121" s="32"/>
      <c r="HG121" s="32"/>
      <c r="HH121" s="32"/>
      <c r="HI121" s="32"/>
      <c r="HJ121" s="32"/>
      <c r="HK121" s="32"/>
      <c r="HL121" s="32"/>
      <c r="HM121" s="32"/>
      <c r="HN121" s="32"/>
      <c r="HO121" s="32"/>
      <c r="HP121" s="32"/>
      <c r="HQ121" s="32"/>
      <c r="HR121" s="32"/>
      <c r="HS121" s="32"/>
      <c r="HT121" s="32"/>
      <c r="HU121" s="32"/>
      <c r="HV121" s="32"/>
      <c r="HW121" s="32"/>
      <c r="HX121" s="32"/>
      <c r="HY121" s="32"/>
      <c r="HZ121" s="32"/>
      <c r="IA121" s="32"/>
      <c r="IB121" s="32"/>
      <c r="IC121" s="32"/>
      <c r="ID121" s="32"/>
      <c r="IE121" s="32"/>
      <c r="IF121" s="32"/>
      <c r="IG121" s="32"/>
      <c r="IH121" s="32"/>
      <c r="II121" s="32"/>
      <c r="IJ121" s="32"/>
      <c r="IK121" s="32"/>
      <c r="IL121" s="32"/>
      <c r="IM121" s="32"/>
      <c r="IN121" s="32"/>
      <c r="IO121" s="32"/>
      <c r="IP121" s="32"/>
      <c r="IQ121" s="32"/>
      <c r="IR121" s="32"/>
      <c r="IS121" s="32"/>
      <c r="IT121" s="32"/>
      <c r="IU121" s="32"/>
      <c r="IV121" s="32"/>
      <c r="IW121" s="32"/>
      <c r="IX121" s="32"/>
      <c r="IY121" s="32"/>
      <c r="IZ121" s="32"/>
      <c r="JA121" s="32"/>
      <c r="JB121" s="32"/>
      <c r="JC121" s="32"/>
      <c r="JD121" s="32"/>
      <c r="JE121" s="32"/>
      <c r="JF121" s="32"/>
      <c r="JG121" s="32"/>
      <c r="JH121" s="32"/>
      <c r="JI121" s="32"/>
      <c r="JJ121" s="32"/>
      <c r="JK121" s="32"/>
      <c r="JL121" s="32"/>
      <c r="JM121" s="32"/>
      <c r="JN121" s="32"/>
      <c r="JO121" s="32"/>
      <c r="JP121" s="32"/>
      <c r="JQ121" s="32"/>
      <c r="JR121" s="32"/>
      <c r="JS121" s="32"/>
      <c r="JT121" s="32"/>
      <c r="JU121" s="32"/>
      <c r="JV121" s="32"/>
      <c r="JW121" s="32"/>
      <c r="JX121" s="32"/>
      <c r="JY121" s="32"/>
      <c r="JZ121" s="32"/>
      <c r="KA121" s="32"/>
      <c r="KB121" s="32"/>
      <c r="KC121" s="32"/>
      <c r="KD121" s="32"/>
      <c r="KE121" s="32"/>
      <c r="KF121" s="32"/>
      <c r="KG121" s="32"/>
      <c r="KH121" s="32"/>
      <c r="KI121" s="32"/>
      <c r="KJ121" s="32"/>
      <c r="KK121" s="32"/>
      <c r="KL121" s="32"/>
      <c r="KM121" s="32"/>
      <c r="KN121" s="32"/>
      <c r="KO121" s="32"/>
      <c r="KP121" s="32"/>
      <c r="KQ121" s="32"/>
      <c r="KR121" s="32"/>
      <c r="KS121" s="32"/>
      <c r="KT121" s="32"/>
      <c r="KU121" s="32"/>
      <c r="KV121" s="32"/>
      <c r="KW121" s="32"/>
      <c r="KX121" s="32"/>
      <c r="KY121" s="32"/>
      <c r="KZ121" s="32"/>
      <c r="LA121" s="32"/>
      <c r="LB121" s="32"/>
      <c r="LC121" s="32"/>
      <c r="LD121" s="32"/>
      <c r="LE121" s="32"/>
      <c r="LF121" s="32"/>
      <c r="LG121" s="32"/>
      <c r="LH121" s="32"/>
      <c r="LI121" s="32"/>
      <c r="LJ121" s="32"/>
      <c r="LK121" s="32"/>
      <c r="LL121" s="32"/>
      <c r="LM121" s="32"/>
      <c r="LN121" s="32"/>
      <c r="LO121" s="32"/>
      <c r="LP121" s="32"/>
      <c r="LQ121" s="32"/>
    </row>
    <row r="122" spans="2:329"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c r="EM122" s="32"/>
      <c r="EN122" s="32"/>
      <c r="EO122" s="32"/>
      <c r="EP122" s="32"/>
      <c r="EQ122" s="32"/>
      <c r="ER122" s="32"/>
      <c r="ES122" s="32"/>
      <c r="ET122" s="32"/>
      <c r="EU122" s="32"/>
      <c r="EV122" s="32"/>
      <c r="EW122" s="32"/>
      <c r="EX122" s="32"/>
      <c r="EY122" s="32"/>
      <c r="EZ122" s="32"/>
      <c r="FA122" s="32"/>
      <c r="FB122" s="32"/>
      <c r="FC122" s="32"/>
      <c r="FD122" s="32"/>
      <c r="FE122" s="32"/>
      <c r="FF122" s="32"/>
      <c r="FG122" s="32"/>
      <c r="FH122" s="32"/>
      <c r="FI122" s="32"/>
      <c r="FJ122" s="32"/>
      <c r="FK122" s="32"/>
      <c r="FL122" s="32"/>
      <c r="FM122" s="32"/>
      <c r="FN122" s="32"/>
      <c r="FO122" s="32"/>
      <c r="FP122" s="32"/>
      <c r="FQ122" s="32"/>
      <c r="FR122" s="32"/>
      <c r="FS122" s="32"/>
      <c r="FT122" s="32"/>
      <c r="FU122" s="32"/>
      <c r="FV122" s="32"/>
      <c r="FW122" s="32"/>
      <c r="FX122" s="32"/>
      <c r="FY122" s="32"/>
      <c r="FZ122" s="32"/>
      <c r="GA122" s="32"/>
      <c r="GB122" s="32"/>
      <c r="GC122" s="32"/>
      <c r="GD122" s="32"/>
      <c r="GE122" s="32"/>
      <c r="GF122" s="32"/>
      <c r="GG122" s="32"/>
      <c r="GH122" s="32"/>
      <c r="GI122" s="32"/>
      <c r="GJ122" s="32"/>
      <c r="GK122" s="32"/>
      <c r="GL122" s="32"/>
      <c r="GM122" s="32"/>
      <c r="GN122" s="32"/>
      <c r="GO122" s="32"/>
      <c r="GP122" s="32"/>
      <c r="GQ122" s="32"/>
      <c r="GR122" s="32"/>
      <c r="GS122" s="32"/>
      <c r="GT122" s="32"/>
      <c r="GU122" s="32"/>
      <c r="GV122" s="32"/>
      <c r="GW122" s="32"/>
      <c r="GX122" s="32"/>
      <c r="GY122" s="32"/>
      <c r="GZ122" s="32"/>
      <c r="HA122" s="32"/>
      <c r="HB122" s="32"/>
      <c r="HC122" s="32"/>
      <c r="HD122" s="32"/>
      <c r="HE122" s="32"/>
      <c r="HF122" s="32"/>
      <c r="HG122" s="32"/>
      <c r="HH122" s="32"/>
      <c r="HI122" s="32"/>
      <c r="HJ122" s="32"/>
      <c r="HK122" s="32"/>
      <c r="HL122" s="32"/>
      <c r="HM122" s="32"/>
      <c r="HN122" s="32"/>
      <c r="HO122" s="32"/>
      <c r="HP122" s="32"/>
      <c r="HQ122" s="32"/>
      <c r="HR122" s="32"/>
      <c r="HS122" s="32"/>
      <c r="HT122" s="32"/>
      <c r="HU122" s="32"/>
      <c r="HV122" s="32"/>
      <c r="HW122" s="32"/>
      <c r="HX122" s="32"/>
      <c r="HY122" s="32"/>
      <c r="HZ122" s="32"/>
      <c r="IA122" s="32"/>
      <c r="IB122" s="32"/>
      <c r="IC122" s="32"/>
      <c r="ID122" s="32"/>
      <c r="IE122" s="32"/>
      <c r="IF122" s="32"/>
      <c r="IG122" s="32"/>
      <c r="IH122" s="32"/>
      <c r="II122" s="32"/>
      <c r="IJ122" s="32"/>
      <c r="IK122" s="32"/>
      <c r="IL122" s="32"/>
      <c r="IM122" s="32"/>
      <c r="IN122" s="32"/>
      <c r="IO122" s="32"/>
      <c r="IP122" s="32"/>
      <c r="IQ122" s="32"/>
      <c r="IR122" s="32"/>
      <c r="IS122" s="32"/>
      <c r="IT122" s="32"/>
      <c r="IU122" s="32"/>
      <c r="IV122" s="32"/>
      <c r="IW122" s="32"/>
      <c r="IX122" s="32"/>
      <c r="IY122" s="32"/>
      <c r="IZ122" s="32"/>
      <c r="JA122" s="32"/>
      <c r="JB122" s="32"/>
      <c r="JC122" s="32"/>
      <c r="JD122" s="32"/>
      <c r="JE122" s="32"/>
      <c r="JF122" s="32"/>
      <c r="JG122" s="32"/>
      <c r="JH122" s="32"/>
      <c r="JI122" s="32"/>
      <c r="JJ122" s="32"/>
      <c r="JK122" s="32"/>
      <c r="JL122" s="32"/>
      <c r="JM122" s="32"/>
      <c r="JN122" s="32"/>
      <c r="JO122" s="32"/>
      <c r="JP122" s="32"/>
      <c r="JQ122" s="32"/>
      <c r="JR122" s="32"/>
      <c r="JS122" s="32"/>
      <c r="JT122" s="32"/>
      <c r="JU122" s="32"/>
      <c r="JV122" s="32"/>
      <c r="JW122" s="32"/>
      <c r="JX122" s="32"/>
      <c r="JY122" s="32"/>
      <c r="JZ122" s="32"/>
      <c r="KA122" s="32"/>
      <c r="KB122" s="32"/>
      <c r="KC122" s="32"/>
      <c r="KD122" s="32"/>
      <c r="KE122" s="32"/>
      <c r="KF122" s="32"/>
      <c r="KG122" s="32"/>
      <c r="KH122" s="32"/>
      <c r="KI122" s="32"/>
      <c r="KJ122" s="32"/>
      <c r="KK122" s="32"/>
      <c r="KL122" s="32"/>
      <c r="KM122" s="32"/>
      <c r="KN122" s="32"/>
      <c r="KO122" s="32"/>
      <c r="KP122" s="32"/>
      <c r="KQ122" s="32"/>
      <c r="KR122" s="32"/>
      <c r="KS122" s="32"/>
      <c r="KT122" s="32"/>
      <c r="KU122" s="32"/>
      <c r="KV122" s="32"/>
      <c r="KW122" s="32"/>
      <c r="KX122" s="32"/>
      <c r="KY122" s="32"/>
      <c r="KZ122" s="32"/>
      <c r="LA122" s="32"/>
      <c r="LB122" s="32"/>
      <c r="LC122" s="32"/>
      <c r="LD122" s="32"/>
      <c r="LE122" s="32"/>
      <c r="LF122" s="32"/>
      <c r="LG122" s="32"/>
      <c r="LH122" s="32"/>
      <c r="LI122" s="32"/>
      <c r="LJ122" s="32"/>
      <c r="LK122" s="32"/>
      <c r="LL122" s="32"/>
      <c r="LM122" s="32"/>
      <c r="LN122" s="32"/>
      <c r="LO122" s="32"/>
      <c r="LP122" s="32"/>
      <c r="LQ122" s="32"/>
    </row>
    <row r="123" spans="2:329"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c r="EM123" s="32"/>
      <c r="EN123" s="32"/>
      <c r="EO123" s="32"/>
      <c r="EP123" s="32"/>
      <c r="EQ123" s="32"/>
      <c r="ER123" s="32"/>
      <c r="ES123" s="32"/>
      <c r="ET123" s="32"/>
      <c r="EU123" s="32"/>
      <c r="EV123" s="32"/>
      <c r="EW123" s="32"/>
      <c r="EX123" s="32"/>
      <c r="EY123" s="32"/>
      <c r="EZ123" s="32"/>
      <c r="FA123" s="32"/>
      <c r="FB123" s="32"/>
      <c r="FC123" s="32"/>
      <c r="FD123" s="32"/>
      <c r="FE123" s="32"/>
      <c r="FF123" s="32"/>
      <c r="FG123" s="32"/>
      <c r="FH123" s="32"/>
      <c r="FI123" s="32"/>
      <c r="FJ123" s="32"/>
      <c r="FK123" s="32"/>
      <c r="FL123" s="32"/>
      <c r="FM123" s="32"/>
      <c r="FN123" s="32"/>
      <c r="FO123" s="32"/>
      <c r="FP123" s="32"/>
      <c r="FQ123" s="32"/>
      <c r="FR123" s="32"/>
      <c r="FS123" s="32"/>
      <c r="FT123" s="32"/>
      <c r="FU123" s="32"/>
      <c r="FV123" s="32"/>
      <c r="FW123" s="32"/>
      <c r="FX123" s="32"/>
      <c r="FY123" s="32"/>
      <c r="FZ123" s="32"/>
      <c r="GA123" s="32"/>
      <c r="GB123" s="32"/>
      <c r="GC123" s="32"/>
      <c r="GD123" s="32"/>
      <c r="GE123" s="32"/>
      <c r="GF123" s="32"/>
      <c r="GG123" s="32"/>
      <c r="GH123" s="32"/>
      <c r="GI123" s="32"/>
      <c r="GJ123" s="32"/>
      <c r="GK123" s="32"/>
      <c r="GL123" s="32"/>
      <c r="GM123" s="32"/>
      <c r="GN123" s="32"/>
      <c r="GO123" s="32"/>
      <c r="GP123" s="32"/>
      <c r="GQ123" s="32"/>
      <c r="GR123" s="32"/>
      <c r="GS123" s="32"/>
      <c r="GT123" s="32"/>
      <c r="GU123" s="32"/>
      <c r="GV123" s="32"/>
      <c r="GW123" s="32"/>
      <c r="GX123" s="32"/>
      <c r="GY123" s="32"/>
      <c r="GZ123" s="32"/>
      <c r="HA123" s="32"/>
      <c r="HB123" s="32"/>
      <c r="HC123" s="32"/>
      <c r="HD123" s="32"/>
      <c r="HE123" s="32"/>
      <c r="HF123" s="32"/>
      <c r="HG123" s="32"/>
      <c r="HH123" s="32"/>
      <c r="HI123" s="32"/>
      <c r="HJ123" s="32"/>
      <c r="HK123" s="32"/>
      <c r="HL123" s="32"/>
      <c r="HM123" s="32"/>
      <c r="HN123" s="32"/>
      <c r="HO123" s="32"/>
      <c r="HP123" s="32"/>
      <c r="HQ123" s="32"/>
      <c r="HR123" s="32"/>
      <c r="HS123" s="32"/>
      <c r="HT123" s="32"/>
      <c r="HU123" s="32"/>
      <c r="HV123" s="32"/>
      <c r="HW123" s="32"/>
      <c r="HX123" s="32"/>
      <c r="HY123" s="32"/>
      <c r="HZ123" s="32"/>
      <c r="IA123" s="32"/>
      <c r="IB123" s="32"/>
      <c r="IC123" s="32"/>
      <c r="ID123" s="32"/>
      <c r="IE123" s="32"/>
      <c r="IF123" s="32"/>
      <c r="IG123" s="32"/>
      <c r="IH123" s="32"/>
      <c r="II123" s="32"/>
      <c r="IJ123" s="32"/>
      <c r="IK123" s="32"/>
      <c r="IL123" s="32"/>
      <c r="IM123" s="32"/>
      <c r="IN123" s="32"/>
      <c r="IO123" s="32"/>
      <c r="IP123" s="32"/>
      <c r="IQ123" s="32"/>
      <c r="IR123" s="32"/>
      <c r="IS123" s="32"/>
      <c r="IT123" s="32"/>
      <c r="IU123" s="32"/>
      <c r="IV123" s="32"/>
      <c r="IW123" s="32"/>
      <c r="IX123" s="32"/>
      <c r="IY123" s="32"/>
      <c r="IZ123" s="32"/>
      <c r="JA123" s="32"/>
      <c r="JB123" s="32"/>
      <c r="JC123" s="32"/>
      <c r="JD123" s="32"/>
      <c r="JE123" s="32"/>
      <c r="JF123" s="32"/>
      <c r="JG123" s="32"/>
      <c r="JH123" s="32"/>
      <c r="JI123" s="32"/>
      <c r="JJ123" s="32"/>
      <c r="JK123" s="32"/>
      <c r="JL123" s="32"/>
      <c r="JM123" s="32"/>
      <c r="JN123" s="32"/>
      <c r="JO123" s="32"/>
      <c r="JP123" s="32"/>
      <c r="JQ123" s="32"/>
      <c r="JR123" s="32"/>
      <c r="JS123" s="32"/>
      <c r="JT123" s="32"/>
      <c r="JU123" s="32"/>
      <c r="JV123" s="32"/>
      <c r="JW123" s="32"/>
      <c r="JX123" s="32"/>
      <c r="JY123" s="32"/>
      <c r="JZ123" s="32"/>
      <c r="KA123" s="32"/>
      <c r="KB123" s="32"/>
      <c r="KC123" s="32"/>
      <c r="KD123" s="32"/>
      <c r="KE123" s="32"/>
      <c r="KF123" s="32"/>
      <c r="KG123" s="32"/>
      <c r="KH123" s="32"/>
      <c r="KI123" s="32"/>
      <c r="KJ123" s="32"/>
      <c r="KK123" s="32"/>
      <c r="KL123" s="32"/>
      <c r="KM123" s="32"/>
      <c r="KN123" s="32"/>
      <c r="KO123" s="32"/>
      <c r="KP123" s="32"/>
      <c r="KQ123" s="32"/>
      <c r="KR123" s="32"/>
      <c r="KS123" s="32"/>
      <c r="KT123" s="32"/>
      <c r="KU123" s="32"/>
      <c r="KV123" s="32"/>
      <c r="KW123" s="32"/>
      <c r="KX123" s="32"/>
      <c r="KY123" s="32"/>
      <c r="KZ123" s="32"/>
      <c r="LA123" s="32"/>
      <c r="LB123" s="32"/>
      <c r="LC123" s="32"/>
      <c r="LD123" s="32"/>
      <c r="LE123" s="32"/>
      <c r="LF123" s="32"/>
      <c r="LG123" s="32"/>
      <c r="LH123" s="32"/>
      <c r="LI123" s="32"/>
      <c r="LJ123" s="32"/>
      <c r="LK123" s="32"/>
      <c r="LL123" s="32"/>
      <c r="LM123" s="32"/>
      <c r="LN123" s="32"/>
      <c r="LO123" s="32"/>
      <c r="LP123" s="32"/>
      <c r="LQ123" s="32"/>
    </row>
    <row r="124" spans="2:329"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c r="EM124" s="32"/>
      <c r="EN124" s="32"/>
      <c r="EO124" s="32"/>
      <c r="EP124" s="32"/>
      <c r="EQ124" s="32"/>
      <c r="ER124" s="32"/>
      <c r="ES124" s="32"/>
      <c r="ET124" s="32"/>
      <c r="EU124" s="32"/>
      <c r="EV124" s="32"/>
      <c r="EW124" s="32"/>
      <c r="EX124" s="32"/>
      <c r="EY124" s="32"/>
      <c r="EZ124" s="32"/>
      <c r="FA124" s="32"/>
      <c r="FB124" s="32"/>
      <c r="FC124" s="32"/>
      <c r="FD124" s="32"/>
      <c r="FE124" s="32"/>
      <c r="FF124" s="32"/>
      <c r="FG124" s="32"/>
      <c r="FH124" s="32"/>
      <c r="FI124" s="32"/>
      <c r="FJ124" s="32"/>
      <c r="FK124" s="32"/>
      <c r="FL124" s="32"/>
      <c r="FM124" s="32"/>
      <c r="FN124" s="32"/>
      <c r="FO124" s="32"/>
      <c r="FP124" s="32"/>
      <c r="FQ124" s="32"/>
      <c r="FR124" s="32"/>
      <c r="FS124" s="32"/>
      <c r="FT124" s="32"/>
      <c r="FU124" s="32"/>
      <c r="FV124" s="32"/>
      <c r="FW124" s="32"/>
      <c r="FX124" s="32"/>
      <c r="FY124" s="32"/>
      <c r="FZ124" s="32"/>
      <c r="GA124" s="32"/>
      <c r="GB124" s="32"/>
      <c r="GC124" s="32"/>
      <c r="GD124" s="32"/>
      <c r="GE124" s="32"/>
      <c r="GF124" s="32"/>
      <c r="GG124" s="32"/>
      <c r="GH124" s="32"/>
      <c r="GI124" s="32"/>
      <c r="GJ124" s="32"/>
      <c r="GK124" s="32"/>
      <c r="GL124" s="32"/>
      <c r="GM124" s="32"/>
      <c r="GN124" s="32"/>
      <c r="GO124" s="32"/>
      <c r="GP124" s="32"/>
      <c r="GQ124" s="32"/>
      <c r="GR124" s="32"/>
      <c r="GS124" s="32"/>
      <c r="GT124" s="32"/>
      <c r="GU124" s="32"/>
      <c r="GV124" s="32"/>
      <c r="GW124" s="32"/>
      <c r="GX124" s="32"/>
      <c r="GY124" s="32"/>
      <c r="GZ124" s="32"/>
      <c r="HA124" s="32"/>
      <c r="HB124" s="32"/>
      <c r="HC124" s="32"/>
      <c r="HD124" s="32"/>
      <c r="HE124" s="32"/>
      <c r="HF124" s="32"/>
      <c r="HG124" s="32"/>
      <c r="HH124" s="32"/>
      <c r="HI124" s="32"/>
      <c r="HJ124" s="32"/>
      <c r="HK124" s="32"/>
      <c r="HL124" s="32"/>
      <c r="HM124" s="32"/>
      <c r="HN124" s="32"/>
      <c r="HO124" s="32"/>
      <c r="HP124" s="32"/>
      <c r="HQ124" s="32"/>
      <c r="HR124" s="32"/>
      <c r="HS124" s="32"/>
      <c r="HT124" s="32"/>
      <c r="HU124" s="32"/>
      <c r="HV124" s="32"/>
      <c r="HW124" s="32"/>
      <c r="HX124" s="32"/>
      <c r="HY124" s="32"/>
      <c r="HZ124" s="32"/>
      <c r="IA124" s="32"/>
      <c r="IB124" s="32"/>
      <c r="IC124" s="32"/>
      <c r="ID124" s="32"/>
      <c r="IE124" s="32"/>
      <c r="IF124" s="32"/>
      <c r="IG124" s="32"/>
      <c r="IH124" s="32"/>
      <c r="II124" s="32"/>
      <c r="IJ124" s="32"/>
      <c r="IK124" s="32"/>
      <c r="IL124" s="32"/>
      <c r="IM124" s="32"/>
      <c r="IN124" s="32"/>
      <c r="IO124" s="32"/>
      <c r="IP124" s="32"/>
      <c r="IQ124" s="32"/>
      <c r="IR124" s="32"/>
      <c r="IS124" s="32"/>
      <c r="IT124" s="32"/>
      <c r="IU124" s="32"/>
      <c r="IV124" s="32"/>
      <c r="IW124" s="32"/>
      <c r="IX124" s="32"/>
      <c r="IY124" s="32"/>
      <c r="IZ124" s="32"/>
      <c r="JA124" s="32"/>
      <c r="JB124" s="32"/>
      <c r="JC124" s="32"/>
      <c r="JD124" s="32"/>
      <c r="JE124" s="32"/>
      <c r="JF124" s="32"/>
      <c r="JG124" s="32"/>
      <c r="JH124" s="32"/>
      <c r="JI124" s="32"/>
      <c r="JJ124" s="32"/>
      <c r="JK124" s="32"/>
      <c r="JL124" s="32"/>
      <c r="JM124" s="32"/>
      <c r="JN124" s="32"/>
      <c r="JO124" s="32"/>
      <c r="JP124" s="32"/>
      <c r="JQ124" s="32"/>
      <c r="JR124" s="32"/>
      <c r="JS124" s="32"/>
      <c r="JT124" s="32"/>
      <c r="JU124" s="32"/>
      <c r="JV124" s="32"/>
      <c r="JW124" s="32"/>
      <c r="JX124" s="32"/>
      <c r="JY124" s="32"/>
      <c r="JZ124" s="32"/>
      <c r="KA124" s="32"/>
      <c r="KB124" s="32"/>
      <c r="KC124" s="32"/>
      <c r="KD124" s="32"/>
      <c r="KE124" s="32"/>
      <c r="KF124" s="32"/>
      <c r="KG124" s="32"/>
      <c r="KH124" s="32"/>
      <c r="KI124" s="32"/>
      <c r="KJ124" s="32"/>
      <c r="KK124" s="32"/>
      <c r="KL124" s="32"/>
      <c r="KM124" s="32"/>
      <c r="KN124" s="32"/>
      <c r="KO124" s="32"/>
      <c r="KP124" s="32"/>
      <c r="KQ124" s="32"/>
      <c r="KR124" s="32"/>
      <c r="KS124" s="32"/>
      <c r="KT124" s="32"/>
      <c r="KU124" s="32"/>
      <c r="KV124" s="32"/>
      <c r="KW124" s="32"/>
      <c r="KX124" s="32"/>
      <c r="KY124" s="32"/>
      <c r="KZ124" s="32"/>
      <c r="LA124" s="32"/>
      <c r="LB124" s="32"/>
      <c r="LC124" s="32"/>
      <c r="LD124" s="32"/>
      <c r="LE124" s="32"/>
      <c r="LF124" s="32"/>
      <c r="LG124" s="32"/>
      <c r="LH124" s="32"/>
      <c r="LI124" s="32"/>
      <c r="LJ124" s="32"/>
      <c r="LK124" s="32"/>
      <c r="LL124" s="32"/>
      <c r="LM124" s="32"/>
      <c r="LN124" s="32"/>
      <c r="LO124" s="32"/>
      <c r="LP124" s="32"/>
      <c r="LQ124" s="32"/>
    </row>
    <row r="125" spans="2:329"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c r="EM125" s="32"/>
      <c r="EN125" s="32"/>
      <c r="EO125" s="32"/>
      <c r="EP125" s="32"/>
      <c r="EQ125" s="32"/>
      <c r="ER125" s="32"/>
      <c r="ES125" s="32"/>
      <c r="ET125" s="32"/>
      <c r="EU125" s="32"/>
      <c r="EV125" s="32"/>
      <c r="EW125" s="32"/>
      <c r="EX125" s="32"/>
      <c r="EY125" s="32"/>
      <c r="EZ125" s="32"/>
      <c r="FA125" s="32"/>
      <c r="FB125" s="32"/>
      <c r="FC125" s="32"/>
      <c r="FD125" s="32"/>
      <c r="FE125" s="32"/>
      <c r="FF125" s="32"/>
      <c r="FG125" s="32"/>
      <c r="FH125" s="32"/>
      <c r="FI125" s="32"/>
      <c r="FJ125" s="32"/>
      <c r="FK125" s="32"/>
      <c r="FL125" s="32"/>
      <c r="FM125" s="32"/>
      <c r="FN125" s="32"/>
      <c r="FO125" s="32"/>
      <c r="FP125" s="32"/>
      <c r="FQ125" s="32"/>
      <c r="FR125" s="32"/>
      <c r="FS125" s="32"/>
      <c r="FT125" s="32"/>
      <c r="FU125" s="32"/>
      <c r="FV125" s="32"/>
      <c r="FW125" s="32"/>
      <c r="FX125" s="32"/>
      <c r="FY125" s="32"/>
      <c r="FZ125" s="32"/>
      <c r="GA125" s="32"/>
      <c r="GB125" s="32"/>
      <c r="GC125" s="32"/>
      <c r="GD125" s="32"/>
      <c r="GE125" s="32"/>
      <c r="GF125" s="32"/>
      <c r="GG125" s="32"/>
      <c r="GH125" s="32"/>
      <c r="GI125" s="32"/>
      <c r="GJ125" s="32"/>
      <c r="GK125" s="32"/>
      <c r="GL125" s="32"/>
      <c r="GM125" s="32"/>
      <c r="GN125" s="32"/>
      <c r="GO125" s="32"/>
      <c r="GP125" s="32"/>
      <c r="GQ125" s="32"/>
      <c r="GR125" s="32"/>
      <c r="GS125" s="32"/>
      <c r="GT125" s="32"/>
      <c r="GU125" s="32"/>
      <c r="GV125" s="32"/>
      <c r="GW125" s="32"/>
      <c r="GX125" s="32"/>
      <c r="GY125" s="32"/>
      <c r="GZ125" s="32"/>
      <c r="HA125" s="32"/>
      <c r="HB125" s="32"/>
      <c r="HC125" s="32"/>
      <c r="HD125" s="32"/>
      <c r="HE125" s="32"/>
      <c r="HF125" s="32"/>
      <c r="HG125" s="32"/>
      <c r="HH125" s="32"/>
      <c r="HI125" s="32"/>
      <c r="HJ125" s="32"/>
      <c r="HK125" s="32"/>
      <c r="HL125" s="32"/>
      <c r="HM125" s="32"/>
      <c r="HN125" s="32"/>
      <c r="HO125" s="32"/>
      <c r="HP125" s="32"/>
      <c r="HQ125" s="32"/>
      <c r="HR125" s="32"/>
      <c r="HS125" s="32"/>
      <c r="HT125" s="32"/>
      <c r="HU125" s="32"/>
      <c r="HV125" s="32"/>
      <c r="HW125" s="32"/>
      <c r="HX125" s="32"/>
      <c r="HY125" s="32"/>
      <c r="HZ125" s="32"/>
      <c r="IA125" s="32"/>
      <c r="IB125" s="32"/>
      <c r="IC125" s="32"/>
      <c r="ID125" s="32"/>
      <c r="IE125" s="32"/>
      <c r="IF125" s="32"/>
      <c r="IG125" s="32"/>
      <c r="IH125" s="32"/>
      <c r="II125" s="32"/>
      <c r="IJ125" s="32"/>
      <c r="IK125" s="32"/>
      <c r="IL125" s="32"/>
      <c r="IM125" s="32"/>
      <c r="IN125" s="32"/>
      <c r="IO125" s="32"/>
      <c r="IP125" s="32"/>
      <c r="IQ125" s="32"/>
      <c r="IR125" s="32"/>
      <c r="IS125" s="32"/>
      <c r="IT125" s="32"/>
      <c r="IU125" s="32"/>
      <c r="IV125" s="32"/>
      <c r="IW125" s="32"/>
      <c r="IX125" s="32"/>
      <c r="IY125" s="32"/>
      <c r="IZ125" s="32"/>
      <c r="JA125" s="32"/>
      <c r="JB125" s="32"/>
      <c r="JC125" s="32"/>
      <c r="JD125" s="32"/>
      <c r="JE125" s="32"/>
      <c r="JF125" s="32"/>
      <c r="JG125" s="32"/>
      <c r="JH125" s="32"/>
      <c r="JI125" s="32"/>
      <c r="JJ125" s="32"/>
      <c r="JK125" s="32"/>
      <c r="JL125" s="32"/>
      <c r="JM125" s="32"/>
      <c r="JN125" s="32"/>
      <c r="JO125" s="32"/>
      <c r="JP125" s="32"/>
      <c r="JQ125" s="32"/>
      <c r="JR125" s="32"/>
      <c r="JS125" s="32"/>
      <c r="JT125" s="32"/>
      <c r="JU125" s="32"/>
      <c r="JV125" s="32"/>
      <c r="JW125" s="32"/>
      <c r="JX125" s="32"/>
      <c r="JY125" s="32"/>
      <c r="JZ125" s="32"/>
      <c r="KA125" s="32"/>
      <c r="KB125" s="32"/>
      <c r="KC125" s="32"/>
      <c r="KD125" s="32"/>
      <c r="KE125" s="32"/>
      <c r="KF125" s="32"/>
      <c r="KG125" s="32"/>
      <c r="KH125" s="32"/>
      <c r="KI125" s="32"/>
      <c r="KJ125" s="32"/>
      <c r="KK125" s="32"/>
      <c r="KL125" s="32"/>
      <c r="KM125" s="32"/>
      <c r="KN125" s="32"/>
      <c r="KO125" s="32"/>
      <c r="KP125" s="32"/>
      <c r="KQ125" s="32"/>
      <c r="KR125" s="32"/>
      <c r="KS125" s="32"/>
      <c r="KT125" s="32"/>
      <c r="KU125" s="32"/>
      <c r="KV125" s="32"/>
      <c r="KW125" s="32"/>
      <c r="KX125" s="32"/>
      <c r="KY125" s="32"/>
      <c r="KZ125" s="32"/>
      <c r="LA125" s="32"/>
      <c r="LB125" s="32"/>
      <c r="LC125" s="32"/>
      <c r="LD125" s="32"/>
      <c r="LE125" s="32"/>
      <c r="LF125" s="32"/>
      <c r="LG125" s="32"/>
      <c r="LH125" s="32"/>
      <c r="LI125" s="32"/>
      <c r="LJ125" s="32"/>
      <c r="LK125" s="32"/>
      <c r="LL125" s="32"/>
      <c r="LM125" s="32"/>
      <c r="LN125" s="32"/>
      <c r="LO125" s="32"/>
      <c r="LP125" s="32"/>
      <c r="LQ125" s="32"/>
    </row>
    <row r="126" spans="2:329"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c r="EM126" s="32"/>
      <c r="EN126" s="32"/>
      <c r="EO126" s="32"/>
      <c r="EP126" s="32"/>
      <c r="EQ126" s="32"/>
      <c r="ER126" s="32"/>
      <c r="ES126" s="32"/>
      <c r="ET126" s="32"/>
      <c r="EU126" s="32"/>
      <c r="EV126" s="32"/>
      <c r="EW126" s="32"/>
      <c r="EX126" s="32"/>
      <c r="EY126" s="32"/>
      <c r="EZ126" s="32"/>
      <c r="FA126" s="32"/>
      <c r="FB126" s="32"/>
      <c r="FC126" s="32"/>
      <c r="FD126" s="32"/>
      <c r="FE126" s="32"/>
      <c r="FF126" s="32"/>
      <c r="FG126" s="32"/>
      <c r="FH126" s="32"/>
      <c r="FI126" s="32"/>
      <c r="FJ126" s="32"/>
      <c r="FK126" s="32"/>
      <c r="FL126" s="32"/>
      <c r="FM126" s="32"/>
      <c r="FN126" s="32"/>
      <c r="FO126" s="32"/>
      <c r="FP126" s="32"/>
      <c r="FQ126" s="32"/>
      <c r="FR126" s="32"/>
      <c r="FS126" s="32"/>
      <c r="FT126" s="32"/>
      <c r="FU126" s="32"/>
      <c r="FV126" s="32"/>
      <c r="FW126" s="32"/>
      <c r="FX126" s="32"/>
      <c r="FY126" s="32"/>
      <c r="FZ126" s="32"/>
      <c r="GA126" s="32"/>
      <c r="GB126" s="32"/>
      <c r="GC126" s="32"/>
      <c r="GD126" s="32"/>
      <c r="GE126" s="32"/>
      <c r="GF126" s="32"/>
      <c r="GG126" s="32"/>
      <c r="GH126" s="32"/>
      <c r="GI126" s="32"/>
      <c r="GJ126" s="32"/>
      <c r="GK126" s="32"/>
      <c r="GL126" s="32"/>
      <c r="GM126" s="32"/>
      <c r="GN126" s="32"/>
      <c r="GO126" s="32"/>
      <c r="GP126" s="32"/>
      <c r="GQ126" s="32"/>
      <c r="GR126" s="32"/>
      <c r="GS126" s="32"/>
      <c r="GT126" s="32"/>
      <c r="GU126" s="32"/>
      <c r="GV126" s="32"/>
      <c r="GW126" s="32"/>
      <c r="GX126" s="32"/>
      <c r="GY126" s="32"/>
      <c r="GZ126" s="32"/>
      <c r="HA126" s="32"/>
      <c r="HB126" s="32"/>
      <c r="HC126" s="32"/>
      <c r="HD126" s="32"/>
      <c r="HE126" s="32"/>
      <c r="HF126" s="32"/>
      <c r="HG126" s="32"/>
      <c r="HH126" s="32"/>
      <c r="HI126" s="32"/>
      <c r="HJ126" s="32"/>
      <c r="HK126" s="32"/>
      <c r="HL126" s="32"/>
      <c r="HM126" s="32"/>
      <c r="HN126" s="32"/>
      <c r="HO126" s="32"/>
      <c r="HP126" s="32"/>
      <c r="HQ126" s="32"/>
      <c r="HR126" s="32"/>
      <c r="HS126" s="32"/>
      <c r="HT126" s="32"/>
      <c r="HU126" s="32"/>
      <c r="HV126" s="32"/>
      <c r="HW126" s="32"/>
      <c r="HX126" s="32"/>
      <c r="HY126" s="32"/>
      <c r="HZ126" s="32"/>
      <c r="IA126" s="32"/>
      <c r="IB126" s="32"/>
      <c r="IC126" s="32"/>
      <c r="ID126" s="32"/>
      <c r="IE126" s="32"/>
      <c r="IF126" s="32"/>
      <c r="IG126" s="32"/>
      <c r="IH126" s="32"/>
      <c r="II126" s="32"/>
      <c r="IJ126" s="32"/>
      <c r="IK126" s="32"/>
      <c r="IL126" s="32"/>
      <c r="IM126" s="32"/>
      <c r="IN126" s="32"/>
      <c r="IO126" s="32"/>
      <c r="IP126" s="32"/>
      <c r="IQ126" s="32"/>
      <c r="IR126" s="32"/>
      <c r="IS126" s="32"/>
      <c r="IT126" s="32"/>
      <c r="IU126" s="32"/>
      <c r="IV126" s="32"/>
      <c r="IW126" s="32"/>
      <c r="IX126" s="32"/>
      <c r="IY126" s="32"/>
      <c r="IZ126" s="32"/>
      <c r="JA126" s="32"/>
      <c r="JB126" s="32"/>
      <c r="JC126" s="32"/>
      <c r="JD126" s="32"/>
      <c r="JE126" s="32"/>
      <c r="JF126" s="32"/>
      <c r="JG126" s="32"/>
      <c r="JH126" s="32"/>
      <c r="JI126" s="32"/>
      <c r="JJ126" s="32"/>
      <c r="JK126" s="32"/>
      <c r="JL126" s="32"/>
      <c r="JM126" s="32"/>
      <c r="JN126" s="32"/>
      <c r="JO126" s="32"/>
      <c r="JP126" s="32"/>
      <c r="JQ126" s="32"/>
      <c r="JR126" s="32"/>
      <c r="JS126" s="32"/>
      <c r="JT126" s="32"/>
      <c r="JU126" s="32"/>
      <c r="JV126" s="32"/>
      <c r="JW126" s="32"/>
      <c r="JX126" s="32"/>
      <c r="JY126" s="32"/>
      <c r="JZ126" s="32"/>
      <c r="KA126" s="32"/>
      <c r="KB126" s="32"/>
      <c r="KC126" s="32"/>
      <c r="KD126" s="32"/>
      <c r="KE126" s="32"/>
      <c r="KF126" s="32"/>
      <c r="KG126" s="32"/>
      <c r="KH126" s="32"/>
      <c r="KI126" s="32"/>
      <c r="KJ126" s="32"/>
      <c r="KK126" s="32"/>
      <c r="KL126" s="32"/>
      <c r="KM126" s="32"/>
      <c r="KN126" s="32"/>
      <c r="KO126" s="32"/>
      <c r="KP126" s="32"/>
      <c r="KQ126" s="32"/>
      <c r="KR126" s="32"/>
      <c r="KS126" s="32"/>
      <c r="KT126" s="32"/>
      <c r="KU126" s="32"/>
      <c r="KV126" s="32"/>
      <c r="KW126" s="32"/>
      <c r="KX126" s="32"/>
      <c r="KY126" s="32"/>
      <c r="KZ126" s="32"/>
      <c r="LA126" s="32"/>
      <c r="LB126" s="32"/>
      <c r="LC126" s="32"/>
      <c r="LD126" s="32"/>
      <c r="LE126" s="32"/>
      <c r="LF126" s="32"/>
      <c r="LG126" s="32"/>
      <c r="LH126" s="32"/>
      <c r="LI126" s="32"/>
      <c r="LJ126" s="32"/>
      <c r="LK126" s="32"/>
      <c r="LL126" s="32"/>
      <c r="LM126" s="32"/>
      <c r="LN126" s="32"/>
      <c r="LO126" s="32"/>
      <c r="LP126" s="32"/>
      <c r="LQ126" s="32"/>
    </row>
    <row r="127" spans="2:329"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c r="EM127" s="32"/>
      <c r="EN127" s="32"/>
      <c r="EO127" s="32"/>
      <c r="EP127" s="32"/>
      <c r="EQ127" s="32"/>
      <c r="ER127" s="32"/>
      <c r="ES127" s="32"/>
      <c r="ET127" s="32"/>
      <c r="EU127" s="32"/>
      <c r="EV127" s="32"/>
      <c r="EW127" s="32"/>
      <c r="EX127" s="32"/>
      <c r="EY127" s="32"/>
      <c r="EZ127" s="32"/>
      <c r="FA127" s="32"/>
      <c r="FB127" s="32"/>
      <c r="FC127" s="32"/>
      <c r="FD127" s="32"/>
      <c r="FE127" s="32"/>
      <c r="FF127" s="32"/>
      <c r="FG127" s="32"/>
      <c r="FH127" s="32"/>
      <c r="FI127" s="32"/>
      <c r="FJ127" s="32"/>
      <c r="FK127" s="32"/>
      <c r="FL127" s="32"/>
      <c r="FM127" s="32"/>
      <c r="FN127" s="32"/>
      <c r="FO127" s="32"/>
      <c r="FP127" s="32"/>
      <c r="FQ127" s="32"/>
      <c r="FR127" s="32"/>
      <c r="FS127" s="32"/>
      <c r="FT127" s="32"/>
      <c r="FU127" s="32"/>
      <c r="FV127" s="32"/>
      <c r="FW127" s="32"/>
      <c r="FX127" s="32"/>
      <c r="FY127" s="32"/>
      <c r="FZ127" s="32"/>
      <c r="GA127" s="32"/>
      <c r="GB127" s="32"/>
      <c r="GC127" s="32"/>
      <c r="GD127" s="32"/>
      <c r="GE127" s="32"/>
      <c r="GF127" s="32"/>
      <c r="GG127" s="32"/>
      <c r="GH127" s="32"/>
      <c r="GI127" s="32"/>
      <c r="GJ127" s="32"/>
      <c r="GK127" s="32"/>
      <c r="GL127" s="32"/>
      <c r="GM127" s="32"/>
      <c r="GN127" s="32"/>
      <c r="GO127" s="32"/>
      <c r="GP127" s="32"/>
      <c r="GQ127" s="32"/>
      <c r="GR127" s="32"/>
      <c r="GS127" s="32"/>
      <c r="GT127" s="32"/>
      <c r="GU127" s="32"/>
      <c r="GV127" s="32"/>
      <c r="GW127" s="32"/>
      <c r="GX127" s="32"/>
      <c r="GY127" s="32"/>
      <c r="GZ127" s="32"/>
      <c r="HA127" s="32"/>
      <c r="HB127" s="32"/>
      <c r="HC127" s="32"/>
      <c r="HD127" s="32"/>
      <c r="HE127" s="32"/>
      <c r="HF127" s="32"/>
      <c r="HG127" s="32"/>
      <c r="HH127" s="32"/>
      <c r="HI127" s="32"/>
      <c r="HJ127" s="32"/>
      <c r="HK127" s="32"/>
      <c r="HL127" s="32"/>
      <c r="HM127" s="32"/>
      <c r="HN127" s="32"/>
      <c r="HO127" s="32"/>
      <c r="HP127" s="32"/>
      <c r="HQ127" s="32"/>
      <c r="HR127" s="32"/>
      <c r="HS127" s="32"/>
      <c r="HT127" s="32"/>
      <c r="HU127" s="32"/>
      <c r="HV127" s="32"/>
      <c r="HW127" s="32"/>
      <c r="HX127" s="32"/>
      <c r="HY127" s="32"/>
      <c r="HZ127" s="32"/>
      <c r="IA127" s="32"/>
      <c r="IB127" s="32"/>
      <c r="IC127" s="32"/>
      <c r="ID127" s="32"/>
      <c r="IE127" s="32"/>
      <c r="IF127" s="32"/>
      <c r="IG127" s="32"/>
      <c r="IH127" s="32"/>
      <c r="II127" s="32"/>
      <c r="IJ127" s="32"/>
      <c r="IK127" s="32"/>
      <c r="IL127" s="32"/>
      <c r="IM127" s="32"/>
      <c r="IN127" s="32"/>
      <c r="IO127" s="32"/>
      <c r="IP127" s="32"/>
      <c r="IQ127" s="32"/>
      <c r="IR127" s="32"/>
      <c r="IS127" s="32"/>
      <c r="IT127" s="32"/>
      <c r="IU127" s="32"/>
      <c r="IV127" s="32"/>
      <c r="IW127" s="32"/>
      <c r="IX127" s="32"/>
      <c r="IY127" s="32"/>
      <c r="IZ127" s="32"/>
      <c r="JA127" s="32"/>
      <c r="JB127" s="32"/>
      <c r="JC127" s="32"/>
      <c r="JD127" s="32"/>
      <c r="JE127" s="32"/>
      <c r="JF127" s="32"/>
      <c r="JG127" s="32"/>
      <c r="JH127" s="32"/>
      <c r="JI127" s="32"/>
      <c r="JJ127" s="32"/>
      <c r="JK127" s="32"/>
      <c r="JL127" s="32"/>
      <c r="JM127" s="32"/>
      <c r="JN127" s="32"/>
      <c r="JO127" s="32"/>
      <c r="JP127" s="32"/>
      <c r="JQ127" s="32"/>
      <c r="JR127" s="32"/>
      <c r="JS127" s="32"/>
      <c r="JT127" s="32"/>
      <c r="JU127" s="32"/>
      <c r="JV127" s="32"/>
      <c r="JW127" s="32"/>
      <c r="JX127" s="32"/>
      <c r="JY127" s="32"/>
      <c r="JZ127" s="32"/>
      <c r="KA127" s="32"/>
      <c r="KB127" s="32"/>
      <c r="KC127" s="32"/>
      <c r="KD127" s="32"/>
      <c r="KE127" s="32"/>
      <c r="KF127" s="32"/>
      <c r="KG127" s="32"/>
      <c r="KH127" s="32"/>
      <c r="KI127" s="32"/>
      <c r="KJ127" s="32"/>
      <c r="KK127" s="32"/>
      <c r="KL127" s="32"/>
      <c r="KM127" s="32"/>
      <c r="KN127" s="32"/>
      <c r="KO127" s="32"/>
      <c r="KP127" s="32"/>
      <c r="KQ127" s="32"/>
      <c r="KR127" s="32"/>
      <c r="KS127" s="32"/>
      <c r="KT127" s="32"/>
      <c r="KU127" s="32"/>
      <c r="KV127" s="32"/>
      <c r="KW127" s="32"/>
      <c r="KX127" s="32"/>
      <c r="KY127" s="32"/>
      <c r="KZ127" s="32"/>
      <c r="LA127" s="32"/>
      <c r="LB127" s="32"/>
      <c r="LC127" s="32"/>
      <c r="LD127" s="32"/>
      <c r="LE127" s="32"/>
      <c r="LF127" s="32"/>
      <c r="LG127" s="32"/>
      <c r="LH127" s="32"/>
      <c r="LI127" s="32"/>
      <c r="LJ127" s="32"/>
      <c r="LK127" s="32"/>
      <c r="LL127" s="32"/>
      <c r="LM127" s="32"/>
      <c r="LN127" s="32"/>
      <c r="LO127" s="32"/>
      <c r="LP127" s="32"/>
      <c r="LQ127" s="32"/>
    </row>
    <row r="128" spans="2:329"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c r="EL128" s="32"/>
      <c r="EM128" s="32"/>
      <c r="EN128" s="32"/>
      <c r="EO128" s="32"/>
      <c r="EP128" s="32"/>
      <c r="EQ128" s="32"/>
      <c r="ER128" s="32"/>
      <c r="ES128" s="32"/>
      <c r="ET128" s="32"/>
      <c r="EU128" s="32"/>
      <c r="EV128" s="32"/>
      <c r="EW128" s="32"/>
      <c r="EX128" s="32"/>
      <c r="EY128" s="32"/>
      <c r="EZ128" s="32"/>
      <c r="FA128" s="32"/>
      <c r="FB128" s="32"/>
      <c r="FC128" s="32"/>
      <c r="FD128" s="32"/>
      <c r="FE128" s="32"/>
      <c r="FF128" s="32"/>
      <c r="FG128" s="32"/>
      <c r="FH128" s="32"/>
      <c r="FI128" s="32"/>
      <c r="FJ128" s="32"/>
      <c r="FK128" s="32"/>
      <c r="FL128" s="32"/>
      <c r="FM128" s="32"/>
      <c r="FN128" s="32"/>
      <c r="FO128" s="32"/>
      <c r="FP128" s="32"/>
      <c r="FQ128" s="32"/>
      <c r="FR128" s="32"/>
      <c r="FS128" s="32"/>
      <c r="FT128" s="32"/>
      <c r="FU128" s="32"/>
      <c r="FV128" s="32"/>
      <c r="FW128" s="32"/>
      <c r="FX128" s="32"/>
      <c r="FY128" s="32"/>
      <c r="FZ128" s="32"/>
      <c r="GA128" s="32"/>
      <c r="GB128" s="32"/>
      <c r="GC128" s="32"/>
      <c r="GD128" s="32"/>
      <c r="GE128" s="32"/>
      <c r="GF128" s="32"/>
      <c r="GG128" s="32"/>
      <c r="GH128" s="32"/>
      <c r="GI128" s="32"/>
      <c r="GJ128" s="32"/>
      <c r="GK128" s="32"/>
      <c r="GL128" s="32"/>
      <c r="GM128" s="32"/>
      <c r="GN128" s="32"/>
      <c r="GO128" s="32"/>
      <c r="GP128" s="32"/>
      <c r="GQ128" s="32"/>
      <c r="GR128" s="32"/>
      <c r="GS128" s="32"/>
      <c r="GT128" s="32"/>
      <c r="GU128" s="32"/>
      <c r="GV128" s="32"/>
      <c r="GW128" s="32"/>
      <c r="GX128" s="32"/>
      <c r="GY128" s="32"/>
      <c r="GZ128" s="32"/>
      <c r="HA128" s="32"/>
      <c r="HB128" s="32"/>
      <c r="HC128" s="32"/>
      <c r="HD128" s="32"/>
      <c r="HE128" s="32"/>
      <c r="HF128" s="32"/>
      <c r="HG128" s="32"/>
      <c r="HH128" s="32"/>
      <c r="HI128" s="32"/>
      <c r="HJ128" s="32"/>
      <c r="HK128" s="32"/>
      <c r="HL128" s="32"/>
      <c r="HM128" s="32"/>
      <c r="HN128" s="32"/>
      <c r="HO128" s="32"/>
      <c r="HP128" s="32"/>
      <c r="HQ128" s="32"/>
      <c r="HR128" s="32"/>
      <c r="HS128" s="32"/>
      <c r="HT128" s="32"/>
      <c r="HU128" s="32"/>
      <c r="HV128" s="32"/>
      <c r="HW128" s="32"/>
      <c r="HX128" s="32"/>
      <c r="HY128" s="32"/>
      <c r="HZ128" s="32"/>
      <c r="IA128" s="32"/>
      <c r="IB128" s="32"/>
      <c r="IC128" s="32"/>
      <c r="ID128" s="32"/>
      <c r="IE128" s="32"/>
      <c r="IF128" s="32"/>
      <c r="IG128" s="32"/>
      <c r="IH128" s="32"/>
      <c r="II128" s="32"/>
      <c r="IJ128" s="32"/>
      <c r="IK128" s="32"/>
      <c r="IL128" s="32"/>
      <c r="IM128" s="32"/>
      <c r="IN128" s="32"/>
      <c r="IO128" s="32"/>
      <c r="IP128" s="32"/>
      <c r="IQ128" s="32"/>
      <c r="IR128" s="32"/>
      <c r="IS128" s="32"/>
      <c r="IT128" s="32"/>
      <c r="IU128" s="32"/>
      <c r="IV128" s="32"/>
      <c r="IW128" s="32"/>
      <c r="IX128" s="32"/>
      <c r="IY128" s="32"/>
      <c r="IZ128" s="32"/>
      <c r="JA128" s="32"/>
      <c r="JB128" s="32"/>
      <c r="JC128" s="32"/>
      <c r="JD128" s="32"/>
      <c r="JE128" s="32"/>
      <c r="JF128" s="32"/>
      <c r="JG128" s="32"/>
      <c r="JH128" s="32"/>
      <c r="JI128" s="32"/>
      <c r="JJ128" s="32"/>
      <c r="JK128" s="32"/>
      <c r="JL128" s="32"/>
      <c r="JM128" s="32"/>
      <c r="JN128" s="32"/>
      <c r="JO128" s="32"/>
      <c r="JP128" s="32"/>
      <c r="JQ128" s="32"/>
      <c r="JR128" s="32"/>
      <c r="JS128" s="32"/>
      <c r="JT128" s="32"/>
      <c r="JU128" s="32"/>
      <c r="JV128" s="32"/>
      <c r="JW128" s="32"/>
      <c r="JX128" s="32"/>
      <c r="JY128" s="32"/>
      <c r="JZ128" s="32"/>
      <c r="KA128" s="32"/>
      <c r="KB128" s="32"/>
      <c r="KC128" s="32"/>
      <c r="KD128" s="32"/>
      <c r="KE128" s="32"/>
      <c r="KF128" s="32"/>
      <c r="KG128" s="32"/>
      <c r="KH128" s="32"/>
      <c r="KI128" s="32"/>
      <c r="KJ128" s="32"/>
      <c r="KK128" s="32"/>
      <c r="KL128" s="32"/>
      <c r="KM128" s="32"/>
      <c r="KN128" s="32"/>
      <c r="KO128" s="32"/>
      <c r="KP128" s="32"/>
      <c r="KQ128" s="32"/>
      <c r="KR128" s="32"/>
      <c r="KS128" s="32"/>
      <c r="KT128" s="32"/>
      <c r="KU128" s="32"/>
      <c r="KV128" s="32"/>
      <c r="KW128" s="32"/>
      <c r="KX128" s="32"/>
      <c r="KY128" s="32"/>
      <c r="KZ128" s="32"/>
      <c r="LA128" s="32"/>
      <c r="LB128" s="32"/>
      <c r="LC128" s="32"/>
      <c r="LD128" s="32"/>
      <c r="LE128" s="32"/>
      <c r="LF128" s="32"/>
      <c r="LG128" s="32"/>
      <c r="LH128" s="32"/>
      <c r="LI128" s="32"/>
      <c r="LJ128" s="32"/>
      <c r="LK128" s="32"/>
      <c r="LL128" s="32"/>
      <c r="LM128" s="32"/>
      <c r="LN128" s="32"/>
      <c r="LO128" s="32"/>
      <c r="LP128" s="32"/>
      <c r="LQ128" s="32"/>
    </row>
    <row r="129" spans="2:329"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c r="EO129" s="32"/>
      <c r="EP129" s="32"/>
      <c r="EQ129" s="32"/>
      <c r="ER129" s="32"/>
      <c r="ES129" s="32"/>
      <c r="ET129" s="32"/>
      <c r="EU129" s="32"/>
      <c r="EV129" s="32"/>
      <c r="EW129" s="32"/>
      <c r="EX129" s="32"/>
      <c r="EY129" s="32"/>
      <c r="EZ129" s="32"/>
      <c r="FA129" s="32"/>
      <c r="FB129" s="32"/>
      <c r="FC129" s="32"/>
      <c r="FD129" s="32"/>
      <c r="FE129" s="32"/>
      <c r="FF129" s="32"/>
      <c r="FG129" s="32"/>
      <c r="FH129" s="32"/>
      <c r="FI129" s="32"/>
      <c r="FJ129" s="32"/>
      <c r="FK129" s="32"/>
      <c r="FL129" s="32"/>
      <c r="FM129" s="32"/>
      <c r="FN129" s="32"/>
      <c r="FO129" s="32"/>
      <c r="FP129" s="32"/>
      <c r="FQ129" s="32"/>
      <c r="FR129" s="32"/>
      <c r="FS129" s="32"/>
      <c r="FT129" s="32"/>
      <c r="FU129" s="32"/>
      <c r="FV129" s="32"/>
      <c r="FW129" s="32"/>
      <c r="FX129" s="32"/>
      <c r="FY129" s="32"/>
      <c r="FZ129" s="32"/>
      <c r="GA129" s="32"/>
      <c r="GB129" s="32"/>
      <c r="GC129" s="32"/>
      <c r="GD129" s="32"/>
      <c r="GE129" s="32"/>
      <c r="GF129" s="32"/>
      <c r="GG129" s="32"/>
      <c r="GH129" s="32"/>
      <c r="GI129" s="32"/>
      <c r="GJ129" s="32"/>
      <c r="GK129" s="32"/>
      <c r="GL129" s="32"/>
      <c r="GM129" s="32"/>
      <c r="GN129" s="32"/>
      <c r="GO129" s="32"/>
      <c r="GP129" s="32"/>
      <c r="GQ129" s="32"/>
      <c r="GR129" s="32"/>
      <c r="GS129" s="32"/>
      <c r="GT129" s="32"/>
      <c r="GU129" s="32"/>
      <c r="GV129" s="32"/>
      <c r="GW129" s="32"/>
      <c r="GX129" s="32"/>
      <c r="GY129" s="32"/>
      <c r="GZ129" s="32"/>
      <c r="HA129" s="32"/>
      <c r="HB129" s="32"/>
      <c r="HC129" s="32"/>
      <c r="HD129" s="32"/>
      <c r="HE129" s="32"/>
      <c r="HF129" s="32"/>
      <c r="HG129" s="32"/>
      <c r="HH129" s="32"/>
      <c r="HI129" s="32"/>
      <c r="HJ129" s="32"/>
      <c r="HK129" s="32"/>
      <c r="HL129" s="32"/>
      <c r="HM129" s="32"/>
      <c r="HN129" s="32"/>
      <c r="HO129" s="32"/>
      <c r="HP129" s="32"/>
      <c r="HQ129" s="32"/>
      <c r="HR129" s="32"/>
      <c r="HS129" s="32"/>
      <c r="HT129" s="32"/>
      <c r="HU129" s="32"/>
      <c r="HV129" s="32"/>
      <c r="HW129" s="32"/>
      <c r="HX129" s="32"/>
      <c r="HY129" s="32"/>
      <c r="HZ129" s="32"/>
      <c r="IA129" s="32"/>
      <c r="IB129" s="32"/>
      <c r="IC129" s="32"/>
      <c r="ID129" s="32"/>
      <c r="IE129" s="32"/>
      <c r="IF129" s="32"/>
      <c r="IG129" s="32"/>
      <c r="IH129" s="32"/>
      <c r="II129" s="32"/>
      <c r="IJ129" s="32"/>
      <c r="IK129" s="32"/>
      <c r="IL129" s="32"/>
      <c r="IM129" s="32"/>
      <c r="IN129" s="32"/>
      <c r="IO129" s="32"/>
      <c r="IP129" s="32"/>
      <c r="IQ129" s="32"/>
      <c r="IR129" s="32"/>
      <c r="IS129" s="32"/>
      <c r="IT129" s="32"/>
      <c r="IU129" s="32"/>
      <c r="IV129" s="32"/>
      <c r="IW129" s="32"/>
      <c r="IX129" s="32"/>
      <c r="IY129" s="32"/>
      <c r="IZ129" s="32"/>
      <c r="JA129" s="32"/>
      <c r="JB129" s="32"/>
      <c r="JC129" s="32"/>
      <c r="JD129" s="32"/>
      <c r="JE129" s="32"/>
      <c r="JF129" s="32"/>
      <c r="JG129" s="32"/>
      <c r="JH129" s="32"/>
      <c r="JI129" s="32"/>
      <c r="JJ129" s="32"/>
      <c r="JK129" s="32"/>
      <c r="JL129" s="32"/>
      <c r="JM129" s="32"/>
      <c r="JN129" s="32"/>
      <c r="JO129" s="32"/>
      <c r="JP129" s="32"/>
      <c r="JQ129" s="32"/>
      <c r="JR129" s="32"/>
      <c r="JS129" s="32"/>
      <c r="JT129" s="32"/>
      <c r="JU129" s="32"/>
      <c r="JV129" s="32"/>
      <c r="JW129" s="32"/>
      <c r="JX129" s="32"/>
      <c r="JY129" s="32"/>
      <c r="JZ129" s="32"/>
      <c r="KA129" s="32"/>
      <c r="KB129" s="32"/>
      <c r="KC129" s="32"/>
      <c r="KD129" s="32"/>
      <c r="KE129" s="32"/>
      <c r="KF129" s="32"/>
      <c r="KG129" s="32"/>
      <c r="KH129" s="32"/>
      <c r="KI129" s="32"/>
      <c r="KJ129" s="32"/>
      <c r="KK129" s="32"/>
      <c r="KL129" s="32"/>
      <c r="KM129" s="32"/>
      <c r="KN129" s="32"/>
      <c r="KO129" s="32"/>
      <c r="KP129" s="32"/>
      <c r="KQ129" s="32"/>
      <c r="KR129" s="32"/>
      <c r="KS129" s="32"/>
      <c r="KT129" s="32"/>
      <c r="KU129" s="32"/>
      <c r="KV129" s="32"/>
      <c r="KW129" s="32"/>
      <c r="KX129" s="32"/>
      <c r="KY129" s="32"/>
      <c r="KZ129" s="32"/>
      <c r="LA129" s="32"/>
      <c r="LB129" s="32"/>
      <c r="LC129" s="32"/>
      <c r="LD129" s="32"/>
      <c r="LE129" s="32"/>
      <c r="LF129" s="32"/>
      <c r="LG129" s="32"/>
      <c r="LH129" s="32"/>
      <c r="LI129" s="32"/>
      <c r="LJ129" s="32"/>
      <c r="LK129" s="32"/>
      <c r="LL129" s="32"/>
      <c r="LM129" s="32"/>
      <c r="LN129" s="32"/>
      <c r="LO129" s="32"/>
      <c r="LP129" s="32"/>
      <c r="LQ129" s="32"/>
    </row>
    <row r="130" spans="2:329"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c r="EL130" s="32"/>
      <c r="EM130" s="32"/>
      <c r="EN130" s="32"/>
      <c r="EO130" s="32"/>
      <c r="EP130" s="32"/>
      <c r="EQ130" s="32"/>
      <c r="ER130" s="32"/>
      <c r="ES130" s="32"/>
      <c r="ET130" s="32"/>
      <c r="EU130" s="32"/>
      <c r="EV130" s="32"/>
      <c r="EW130" s="32"/>
      <c r="EX130" s="32"/>
      <c r="EY130" s="32"/>
      <c r="EZ130" s="32"/>
      <c r="FA130" s="32"/>
      <c r="FB130" s="32"/>
      <c r="FC130" s="32"/>
      <c r="FD130" s="32"/>
      <c r="FE130" s="32"/>
      <c r="FF130" s="32"/>
      <c r="FG130" s="32"/>
      <c r="FH130" s="32"/>
      <c r="FI130" s="32"/>
      <c r="FJ130" s="32"/>
      <c r="FK130" s="32"/>
      <c r="FL130" s="32"/>
      <c r="FM130" s="32"/>
      <c r="FN130" s="32"/>
      <c r="FO130" s="32"/>
      <c r="FP130" s="32"/>
      <c r="FQ130" s="32"/>
      <c r="FR130" s="32"/>
      <c r="FS130" s="32"/>
      <c r="FT130" s="32"/>
      <c r="FU130" s="32"/>
      <c r="FV130" s="32"/>
      <c r="FW130" s="32"/>
      <c r="FX130" s="32"/>
      <c r="FY130" s="32"/>
      <c r="FZ130" s="32"/>
      <c r="GA130" s="32"/>
      <c r="GB130" s="32"/>
      <c r="GC130" s="32"/>
      <c r="GD130" s="32"/>
      <c r="GE130" s="32"/>
      <c r="GF130" s="32"/>
      <c r="GG130" s="32"/>
      <c r="GH130" s="32"/>
      <c r="GI130" s="32"/>
      <c r="GJ130" s="32"/>
      <c r="GK130" s="32"/>
      <c r="GL130" s="32"/>
      <c r="GM130" s="32"/>
      <c r="GN130" s="32"/>
      <c r="GO130" s="32"/>
      <c r="GP130" s="32"/>
      <c r="GQ130" s="32"/>
      <c r="GR130" s="32"/>
      <c r="GS130" s="32"/>
      <c r="GT130" s="32"/>
      <c r="GU130" s="32"/>
      <c r="GV130" s="32"/>
      <c r="GW130" s="32"/>
      <c r="GX130" s="32"/>
      <c r="GY130" s="32"/>
      <c r="GZ130" s="32"/>
      <c r="HA130" s="32"/>
      <c r="HB130" s="32"/>
      <c r="HC130" s="32"/>
      <c r="HD130" s="32"/>
      <c r="HE130" s="32"/>
      <c r="HF130" s="32"/>
      <c r="HG130" s="32"/>
      <c r="HH130" s="32"/>
      <c r="HI130" s="32"/>
      <c r="HJ130" s="32"/>
      <c r="HK130" s="32"/>
      <c r="HL130" s="32"/>
      <c r="HM130" s="32"/>
      <c r="HN130" s="32"/>
      <c r="HO130" s="32"/>
      <c r="HP130" s="32"/>
      <c r="HQ130" s="32"/>
      <c r="HR130" s="32"/>
      <c r="HS130" s="32"/>
      <c r="HT130" s="32"/>
      <c r="HU130" s="32"/>
      <c r="HV130" s="32"/>
      <c r="HW130" s="32"/>
      <c r="HX130" s="32"/>
      <c r="HY130" s="32"/>
      <c r="HZ130" s="32"/>
      <c r="IA130" s="32"/>
      <c r="IB130" s="32"/>
      <c r="IC130" s="32"/>
      <c r="ID130" s="32"/>
      <c r="IE130" s="32"/>
      <c r="IF130" s="32"/>
      <c r="IG130" s="32"/>
      <c r="IH130" s="32"/>
      <c r="II130" s="32"/>
      <c r="IJ130" s="32"/>
      <c r="IK130" s="32"/>
      <c r="IL130" s="32"/>
      <c r="IM130" s="32"/>
      <c r="IN130" s="32"/>
      <c r="IO130" s="32"/>
      <c r="IP130" s="32"/>
      <c r="IQ130" s="32"/>
      <c r="IR130" s="32"/>
      <c r="IS130" s="32"/>
      <c r="IT130" s="32"/>
      <c r="IU130" s="32"/>
      <c r="IV130" s="32"/>
      <c r="IW130" s="32"/>
      <c r="IX130" s="32"/>
      <c r="IY130" s="32"/>
      <c r="IZ130" s="32"/>
      <c r="JA130" s="32"/>
      <c r="JB130" s="32"/>
      <c r="JC130" s="32"/>
      <c r="JD130" s="32"/>
      <c r="JE130" s="32"/>
      <c r="JF130" s="32"/>
      <c r="JG130" s="32"/>
      <c r="JH130" s="32"/>
      <c r="JI130" s="32"/>
      <c r="JJ130" s="32"/>
      <c r="JK130" s="32"/>
      <c r="JL130" s="32"/>
      <c r="JM130" s="32"/>
      <c r="JN130" s="32"/>
      <c r="JO130" s="32"/>
      <c r="JP130" s="32"/>
      <c r="JQ130" s="32"/>
      <c r="JR130" s="32"/>
      <c r="JS130" s="32"/>
      <c r="JT130" s="32"/>
      <c r="JU130" s="32"/>
      <c r="JV130" s="32"/>
      <c r="JW130" s="32"/>
      <c r="JX130" s="32"/>
      <c r="JY130" s="32"/>
      <c r="JZ130" s="32"/>
      <c r="KA130" s="32"/>
      <c r="KB130" s="32"/>
      <c r="KC130" s="32"/>
      <c r="KD130" s="32"/>
      <c r="KE130" s="32"/>
      <c r="KF130" s="32"/>
      <c r="KG130" s="32"/>
      <c r="KH130" s="32"/>
      <c r="KI130" s="32"/>
      <c r="KJ130" s="32"/>
      <c r="KK130" s="32"/>
      <c r="KL130" s="32"/>
      <c r="KM130" s="32"/>
      <c r="KN130" s="32"/>
      <c r="KO130" s="32"/>
      <c r="KP130" s="32"/>
      <c r="KQ130" s="32"/>
      <c r="KR130" s="32"/>
      <c r="KS130" s="32"/>
      <c r="KT130" s="32"/>
      <c r="KU130" s="32"/>
      <c r="KV130" s="32"/>
      <c r="KW130" s="32"/>
      <c r="KX130" s="32"/>
      <c r="KY130" s="32"/>
      <c r="KZ130" s="32"/>
      <c r="LA130" s="32"/>
      <c r="LB130" s="32"/>
      <c r="LC130" s="32"/>
      <c r="LD130" s="32"/>
      <c r="LE130" s="32"/>
      <c r="LF130" s="32"/>
      <c r="LG130" s="32"/>
      <c r="LH130" s="32"/>
      <c r="LI130" s="32"/>
      <c r="LJ130" s="32"/>
      <c r="LK130" s="32"/>
      <c r="LL130" s="32"/>
      <c r="LM130" s="32"/>
      <c r="LN130" s="32"/>
      <c r="LO130" s="32"/>
      <c r="LP130" s="32"/>
      <c r="LQ130" s="32"/>
    </row>
    <row r="131" spans="2:329"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2"/>
      <c r="ET131" s="32"/>
      <c r="EU131" s="32"/>
      <c r="EV131" s="32"/>
      <c r="EW131" s="32"/>
      <c r="EX131" s="32"/>
      <c r="EY131" s="32"/>
      <c r="EZ131" s="32"/>
      <c r="FA131" s="32"/>
      <c r="FB131" s="32"/>
      <c r="FC131" s="32"/>
      <c r="FD131" s="32"/>
      <c r="FE131" s="32"/>
      <c r="FF131" s="32"/>
      <c r="FG131" s="32"/>
      <c r="FH131" s="32"/>
      <c r="FI131" s="32"/>
      <c r="FJ131" s="32"/>
      <c r="FK131" s="32"/>
      <c r="FL131" s="32"/>
      <c r="FM131" s="32"/>
      <c r="FN131" s="32"/>
      <c r="FO131" s="32"/>
      <c r="FP131" s="32"/>
      <c r="FQ131" s="32"/>
      <c r="FR131" s="32"/>
      <c r="FS131" s="32"/>
      <c r="FT131" s="32"/>
      <c r="FU131" s="32"/>
      <c r="FV131" s="32"/>
      <c r="FW131" s="32"/>
      <c r="FX131" s="32"/>
      <c r="FY131" s="32"/>
      <c r="FZ131" s="32"/>
      <c r="GA131" s="32"/>
      <c r="GB131" s="32"/>
      <c r="GC131" s="32"/>
      <c r="GD131" s="32"/>
      <c r="GE131" s="32"/>
      <c r="GF131" s="32"/>
      <c r="GG131" s="32"/>
      <c r="GH131" s="32"/>
      <c r="GI131" s="32"/>
      <c r="GJ131" s="32"/>
      <c r="GK131" s="32"/>
      <c r="GL131" s="32"/>
      <c r="GM131" s="32"/>
      <c r="GN131" s="32"/>
      <c r="GO131" s="32"/>
      <c r="GP131" s="32"/>
      <c r="GQ131" s="32"/>
      <c r="GR131" s="32"/>
      <c r="GS131" s="32"/>
      <c r="GT131" s="32"/>
      <c r="GU131" s="32"/>
      <c r="GV131" s="32"/>
      <c r="GW131" s="32"/>
      <c r="GX131" s="32"/>
      <c r="GY131" s="32"/>
      <c r="GZ131" s="32"/>
      <c r="HA131" s="32"/>
      <c r="HB131" s="32"/>
      <c r="HC131" s="32"/>
      <c r="HD131" s="32"/>
      <c r="HE131" s="32"/>
      <c r="HF131" s="32"/>
      <c r="HG131" s="32"/>
      <c r="HH131" s="32"/>
      <c r="HI131" s="32"/>
      <c r="HJ131" s="32"/>
      <c r="HK131" s="32"/>
      <c r="HL131" s="32"/>
      <c r="HM131" s="32"/>
      <c r="HN131" s="32"/>
      <c r="HO131" s="32"/>
      <c r="HP131" s="32"/>
      <c r="HQ131" s="32"/>
      <c r="HR131" s="32"/>
      <c r="HS131" s="32"/>
      <c r="HT131" s="32"/>
      <c r="HU131" s="32"/>
      <c r="HV131" s="32"/>
      <c r="HW131" s="32"/>
      <c r="HX131" s="32"/>
      <c r="HY131" s="32"/>
      <c r="HZ131" s="32"/>
      <c r="IA131" s="32"/>
      <c r="IB131" s="32"/>
      <c r="IC131" s="32"/>
      <c r="ID131" s="32"/>
      <c r="IE131" s="32"/>
      <c r="IF131" s="32"/>
      <c r="IG131" s="32"/>
      <c r="IH131" s="32"/>
      <c r="II131" s="32"/>
      <c r="IJ131" s="32"/>
      <c r="IK131" s="32"/>
      <c r="IL131" s="32"/>
      <c r="IM131" s="32"/>
      <c r="IN131" s="32"/>
      <c r="IO131" s="32"/>
      <c r="IP131" s="32"/>
      <c r="IQ131" s="32"/>
      <c r="IR131" s="32"/>
      <c r="IS131" s="32"/>
      <c r="IT131" s="32"/>
      <c r="IU131" s="32"/>
      <c r="IV131" s="32"/>
      <c r="IW131" s="32"/>
      <c r="IX131" s="32"/>
      <c r="IY131" s="32"/>
      <c r="IZ131" s="32"/>
      <c r="JA131" s="32"/>
      <c r="JB131" s="32"/>
      <c r="JC131" s="32"/>
      <c r="JD131" s="32"/>
      <c r="JE131" s="32"/>
      <c r="JF131" s="32"/>
      <c r="JG131" s="32"/>
      <c r="JH131" s="32"/>
      <c r="JI131" s="32"/>
      <c r="JJ131" s="32"/>
      <c r="JK131" s="32"/>
      <c r="JL131" s="32"/>
      <c r="JM131" s="32"/>
      <c r="JN131" s="32"/>
      <c r="JO131" s="32"/>
      <c r="JP131" s="32"/>
      <c r="JQ131" s="32"/>
      <c r="JR131" s="32"/>
      <c r="JS131" s="32"/>
      <c r="JT131" s="32"/>
      <c r="JU131" s="32"/>
      <c r="JV131" s="32"/>
      <c r="JW131" s="32"/>
      <c r="JX131" s="32"/>
      <c r="JY131" s="32"/>
      <c r="JZ131" s="32"/>
      <c r="KA131" s="32"/>
      <c r="KB131" s="32"/>
      <c r="KC131" s="32"/>
      <c r="KD131" s="32"/>
      <c r="KE131" s="32"/>
      <c r="KF131" s="32"/>
      <c r="KG131" s="32"/>
      <c r="KH131" s="32"/>
      <c r="KI131" s="32"/>
      <c r="KJ131" s="32"/>
      <c r="KK131" s="32"/>
      <c r="KL131" s="32"/>
      <c r="KM131" s="32"/>
      <c r="KN131" s="32"/>
      <c r="KO131" s="32"/>
      <c r="KP131" s="32"/>
      <c r="KQ131" s="32"/>
      <c r="KR131" s="32"/>
      <c r="KS131" s="32"/>
      <c r="KT131" s="32"/>
      <c r="KU131" s="32"/>
      <c r="KV131" s="32"/>
      <c r="KW131" s="32"/>
      <c r="KX131" s="32"/>
      <c r="KY131" s="32"/>
      <c r="KZ131" s="32"/>
      <c r="LA131" s="32"/>
      <c r="LB131" s="32"/>
      <c r="LC131" s="32"/>
      <c r="LD131" s="32"/>
      <c r="LE131" s="32"/>
      <c r="LF131" s="32"/>
      <c r="LG131" s="32"/>
      <c r="LH131" s="32"/>
      <c r="LI131" s="32"/>
      <c r="LJ131" s="32"/>
      <c r="LK131" s="32"/>
      <c r="LL131" s="32"/>
      <c r="LM131" s="32"/>
      <c r="LN131" s="32"/>
      <c r="LO131" s="32"/>
      <c r="LP131" s="32"/>
      <c r="LQ131" s="32"/>
    </row>
    <row r="132" spans="2:329"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c r="FW132" s="32"/>
      <c r="FX132" s="32"/>
      <c r="FY132" s="32"/>
      <c r="FZ132" s="32"/>
      <c r="GA132" s="32"/>
      <c r="GB132" s="32"/>
      <c r="GC132" s="32"/>
      <c r="GD132" s="32"/>
      <c r="GE132" s="32"/>
      <c r="GF132" s="32"/>
      <c r="GG132" s="32"/>
      <c r="GH132" s="32"/>
      <c r="GI132" s="32"/>
      <c r="GJ132" s="32"/>
      <c r="GK132" s="32"/>
      <c r="GL132" s="32"/>
      <c r="GM132" s="32"/>
      <c r="GN132" s="32"/>
      <c r="GO132" s="32"/>
      <c r="GP132" s="32"/>
      <c r="GQ132" s="32"/>
      <c r="GR132" s="32"/>
      <c r="GS132" s="32"/>
      <c r="GT132" s="32"/>
      <c r="GU132" s="32"/>
      <c r="GV132" s="32"/>
      <c r="GW132" s="32"/>
      <c r="GX132" s="32"/>
      <c r="GY132" s="32"/>
      <c r="GZ132" s="32"/>
      <c r="HA132" s="32"/>
      <c r="HB132" s="32"/>
      <c r="HC132" s="32"/>
      <c r="HD132" s="32"/>
      <c r="HE132" s="32"/>
      <c r="HF132" s="32"/>
      <c r="HG132" s="32"/>
      <c r="HH132" s="32"/>
      <c r="HI132" s="32"/>
      <c r="HJ132" s="32"/>
      <c r="HK132" s="32"/>
      <c r="HL132" s="32"/>
      <c r="HM132" s="32"/>
      <c r="HN132" s="32"/>
      <c r="HO132" s="32"/>
      <c r="HP132" s="32"/>
      <c r="HQ132" s="32"/>
      <c r="HR132" s="32"/>
      <c r="HS132" s="32"/>
      <c r="HT132" s="32"/>
      <c r="HU132" s="32"/>
      <c r="HV132" s="32"/>
      <c r="HW132" s="32"/>
      <c r="HX132" s="32"/>
      <c r="HY132" s="32"/>
      <c r="HZ132" s="32"/>
      <c r="IA132" s="32"/>
      <c r="IB132" s="32"/>
      <c r="IC132" s="32"/>
      <c r="ID132" s="32"/>
      <c r="IE132" s="32"/>
      <c r="IF132" s="32"/>
      <c r="IG132" s="32"/>
      <c r="IH132" s="32"/>
      <c r="II132" s="32"/>
      <c r="IJ132" s="32"/>
      <c r="IK132" s="32"/>
      <c r="IL132" s="32"/>
      <c r="IM132" s="32"/>
      <c r="IN132" s="32"/>
      <c r="IO132" s="32"/>
      <c r="IP132" s="32"/>
      <c r="IQ132" s="32"/>
      <c r="IR132" s="32"/>
      <c r="IS132" s="32"/>
      <c r="IT132" s="32"/>
      <c r="IU132" s="32"/>
      <c r="IV132" s="32"/>
      <c r="IW132" s="32"/>
      <c r="IX132" s="32"/>
      <c r="IY132" s="32"/>
      <c r="IZ132" s="32"/>
      <c r="JA132" s="32"/>
      <c r="JB132" s="32"/>
      <c r="JC132" s="32"/>
      <c r="JD132" s="32"/>
      <c r="JE132" s="32"/>
      <c r="JF132" s="32"/>
      <c r="JG132" s="32"/>
      <c r="JH132" s="32"/>
      <c r="JI132" s="32"/>
      <c r="JJ132" s="32"/>
      <c r="JK132" s="32"/>
      <c r="JL132" s="32"/>
      <c r="JM132" s="32"/>
      <c r="JN132" s="32"/>
      <c r="JO132" s="32"/>
      <c r="JP132" s="32"/>
      <c r="JQ132" s="32"/>
      <c r="JR132" s="32"/>
      <c r="JS132" s="32"/>
      <c r="JT132" s="32"/>
      <c r="JU132" s="32"/>
      <c r="JV132" s="32"/>
      <c r="JW132" s="32"/>
      <c r="JX132" s="32"/>
      <c r="JY132" s="32"/>
      <c r="JZ132" s="32"/>
      <c r="KA132" s="32"/>
      <c r="KB132" s="32"/>
      <c r="KC132" s="32"/>
      <c r="KD132" s="32"/>
      <c r="KE132" s="32"/>
      <c r="KF132" s="32"/>
      <c r="KG132" s="32"/>
      <c r="KH132" s="32"/>
      <c r="KI132" s="32"/>
      <c r="KJ132" s="32"/>
      <c r="KK132" s="32"/>
      <c r="KL132" s="32"/>
      <c r="KM132" s="32"/>
      <c r="KN132" s="32"/>
      <c r="KO132" s="32"/>
      <c r="KP132" s="32"/>
      <c r="KQ132" s="32"/>
      <c r="KR132" s="32"/>
      <c r="KS132" s="32"/>
      <c r="KT132" s="32"/>
      <c r="KU132" s="32"/>
      <c r="KV132" s="32"/>
      <c r="KW132" s="32"/>
      <c r="KX132" s="32"/>
      <c r="KY132" s="32"/>
      <c r="KZ132" s="32"/>
      <c r="LA132" s="32"/>
      <c r="LB132" s="32"/>
      <c r="LC132" s="32"/>
      <c r="LD132" s="32"/>
      <c r="LE132" s="32"/>
      <c r="LF132" s="32"/>
      <c r="LG132" s="32"/>
      <c r="LH132" s="32"/>
      <c r="LI132" s="32"/>
      <c r="LJ132" s="32"/>
      <c r="LK132" s="32"/>
      <c r="LL132" s="32"/>
      <c r="LM132" s="32"/>
      <c r="LN132" s="32"/>
      <c r="LO132" s="32"/>
      <c r="LP132" s="32"/>
      <c r="LQ132" s="32"/>
    </row>
    <row r="133" spans="2:329"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c r="EL133" s="32"/>
      <c r="EM133" s="32"/>
      <c r="EN133" s="32"/>
      <c r="EO133" s="32"/>
      <c r="EP133" s="32"/>
      <c r="EQ133" s="32"/>
      <c r="ER133" s="32"/>
      <c r="ES133" s="32"/>
      <c r="ET133" s="32"/>
      <c r="EU133" s="32"/>
      <c r="EV133" s="32"/>
      <c r="EW133" s="32"/>
      <c r="EX133" s="32"/>
      <c r="EY133" s="32"/>
      <c r="EZ133" s="32"/>
      <c r="FA133" s="32"/>
      <c r="FB133" s="32"/>
      <c r="FC133" s="32"/>
      <c r="FD133" s="32"/>
      <c r="FE133" s="32"/>
      <c r="FF133" s="32"/>
      <c r="FG133" s="32"/>
      <c r="FH133" s="32"/>
      <c r="FI133" s="32"/>
      <c r="FJ133" s="32"/>
      <c r="FK133" s="32"/>
      <c r="FL133" s="32"/>
      <c r="FM133" s="32"/>
      <c r="FN133" s="32"/>
      <c r="FO133" s="32"/>
      <c r="FP133" s="32"/>
      <c r="FQ133" s="32"/>
      <c r="FR133" s="32"/>
      <c r="FS133" s="32"/>
      <c r="FT133" s="32"/>
      <c r="FU133" s="32"/>
      <c r="FV133" s="32"/>
      <c r="FW133" s="32"/>
      <c r="FX133" s="32"/>
      <c r="FY133" s="32"/>
      <c r="FZ133" s="32"/>
      <c r="GA133" s="32"/>
      <c r="GB133" s="32"/>
      <c r="GC133" s="32"/>
      <c r="GD133" s="32"/>
      <c r="GE133" s="32"/>
      <c r="GF133" s="32"/>
      <c r="GG133" s="32"/>
      <c r="GH133" s="32"/>
      <c r="GI133" s="32"/>
      <c r="GJ133" s="32"/>
      <c r="GK133" s="32"/>
      <c r="GL133" s="32"/>
      <c r="GM133" s="32"/>
      <c r="GN133" s="32"/>
      <c r="GO133" s="32"/>
      <c r="GP133" s="32"/>
      <c r="GQ133" s="32"/>
      <c r="GR133" s="32"/>
      <c r="GS133" s="32"/>
      <c r="GT133" s="32"/>
      <c r="GU133" s="32"/>
      <c r="GV133" s="32"/>
      <c r="GW133" s="32"/>
      <c r="GX133" s="32"/>
      <c r="GY133" s="32"/>
      <c r="GZ133" s="32"/>
      <c r="HA133" s="32"/>
      <c r="HB133" s="32"/>
      <c r="HC133" s="32"/>
      <c r="HD133" s="32"/>
      <c r="HE133" s="32"/>
      <c r="HF133" s="32"/>
      <c r="HG133" s="32"/>
      <c r="HH133" s="32"/>
      <c r="HI133" s="32"/>
      <c r="HJ133" s="32"/>
      <c r="HK133" s="32"/>
      <c r="HL133" s="32"/>
      <c r="HM133" s="32"/>
      <c r="HN133" s="32"/>
      <c r="HO133" s="32"/>
      <c r="HP133" s="32"/>
      <c r="HQ133" s="32"/>
      <c r="HR133" s="32"/>
      <c r="HS133" s="32"/>
      <c r="HT133" s="32"/>
      <c r="HU133" s="32"/>
      <c r="HV133" s="32"/>
      <c r="HW133" s="32"/>
      <c r="HX133" s="32"/>
      <c r="HY133" s="32"/>
      <c r="HZ133" s="32"/>
      <c r="IA133" s="32"/>
      <c r="IB133" s="32"/>
      <c r="IC133" s="32"/>
      <c r="ID133" s="32"/>
      <c r="IE133" s="32"/>
      <c r="IF133" s="32"/>
      <c r="IG133" s="32"/>
      <c r="IH133" s="32"/>
      <c r="II133" s="32"/>
      <c r="IJ133" s="32"/>
      <c r="IK133" s="32"/>
      <c r="IL133" s="32"/>
      <c r="IM133" s="32"/>
      <c r="IN133" s="32"/>
      <c r="IO133" s="32"/>
      <c r="IP133" s="32"/>
      <c r="IQ133" s="32"/>
      <c r="IR133" s="32"/>
      <c r="IS133" s="32"/>
      <c r="IT133" s="32"/>
      <c r="IU133" s="32"/>
      <c r="IV133" s="32"/>
      <c r="IW133" s="32"/>
      <c r="IX133" s="32"/>
      <c r="IY133" s="32"/>
      <c r="IZ133" s="32"/>
      <c r="JA133" s="32"/>
      <c r="JB133" s="32"/>
      <c r="JC133" s="32"/>
      <c r="JD133" s="32"/>
      <c r="JE133" s="32"/>
      <c r="JF133" s="32"/>
      <c r="JG133" s="32"/>
      <c r="JH133" s="32"/>
      <c r="JI133" s="32"/>
      <c r="JJ133" s="32"/>
      <c r="JK133" s="32"/>
      <c r="JL133" s="32"/>
      <c r="JM133" s="32"/>
      <c r="JN133" s="32"/>
      <c r="JO133" s="32"/>
      <c r="JP133" s="32"/>
      <c r="JQ133" s="32"/>
      <c r="JR133" s="32"/>
      <c r="JS133" s="32"/>
      <c r="JT133" s="32"/>
      <c r="JU133" s="32"/>
      <c r="JV133" s="32"/>
      <c r="JW133" s="32"/>
      <c r="JX133" s="32"/>
      <c r="JY133" s="32"/>
      <c r="JZ133" s="32"/>
      <c r="KA133" s="32"/>
      <c r="KB133" s="32"/>
      <c r="KC133" s="32"/>
      <c r="KD133" s="32"/>
      <c r="KE133" s="32"/>
      <c r="KF133" s="32"/>
      <c r="KG133" s="32"/>
      <c r="KH133" s="32"/>
      <c r="KI133" s="32"/>
      <c r="KJ133" s="32"/>
      <c r="KK133" s="32"/>
      <c r="KL133" s="32"/>
      <c r="KM133" s="32"/>
      <c r="KN133" s="32"/>
      <c r="KO133" s="32"/>
      <c r="KP133" s="32"/>
      <c r="KQ133" s="32"/>
      <c r="KR133" s="32"/>
      <c r="KS133" s="32"/>
      <c r="KT133" s="32"/>
      <c r="KU133" s="32"/>
      <c r="KV133" s="32"/>
      <c r="KW133" s="32"/>
      <c r="KX133" s="32"/>
      <c r="KY133" s="32"/>
      <c r="KZ133" s="32"/>
      <c r="LA133" s="32"/>
      <c r="LB133" s="32"/>
      <c r="LC133" s="32"/>
      <c r="LD133" s="32"/>
      <c r="LE133" s="32"/>
      <c r="LF133" s="32"/>
      <c r="LG133" s="32"/>
      <c r="LH133" s="32"/>
      <c r="LI133" s="32"/>
      <c r="LJ133" s="32"/>
      <c r="LK133" s="32"/>
      <c r="LL133" s="32"/>
      <c r="LM133" s="32"/>
      <c r="LN133" s="32"/>
      <c r="LO133" s="32"/>
      <c r="LP133" s="32"/>
      <c r="LQ133" s="32"/>
    </row>
    <row r="134" spans="2:329"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32"/>
      <c r="DJ134" s="32"/>
      <c r="DK134" s="32"/>
      <c r="DL134" s="32"/>
      <c r="DM134" s="32"/>
      <c r="DN134" s="32"/>
      <c r="DO134" s="32"/>
      <c r="DP134" s="32"/>
      <c r="DQ134" s="32"/>
      <c r="DR134" s="32"/>
      <c r="DS134" s="32"/>
      <c r="DT134" s="32"/>
      <c r="DU134" s="32"/>
      <c r="DV134" s="32"/>
      <c r="DW134" s="32"/>
      <c r="DX134" s="32"/>
      <c r="DY134" s="32"/>
      <c r="DZ134" s="32"/>
      <c r="EA134" s="32"/>
      <c r="EB134" s="32"/>
      <c r="EC134" s="32"/>
      <c r="ED134" s="32"/>
      <c r="EE134" s="32"/>
      <c r="EF134" s="32"/>
      <c r="EG134" s="32"/>
      <c r="EH134" s="32"/>
      <c r="EI134" s="32"/>
      <c r="EJ134" s="32"/>
      <c r="EK134" s="32"/>
      <c r="EL134" s="32"/>
      <c r="EM134" s="32"/>
      <c r="EN134" s="32"/>
      <c r="EO134" s="32"/>
      <c r="EP134" s="32"/>
      <c r="EQ134" s="32"/>
      <c r="ER134" s="32"/>
      <c r="ES134" s="32"/>
      <c r="ET134" s="32"/>
      <c r="EU134" s="32"/>
      <c r="EV134" s="32"/>
      <c r="EW134" s="32"/>
      <c r="EX134" s="32"/>
      <c r="EY134" s="32"/>
      <c r="EZ134" s="32"/>
      <c r="FA134" s="32"/>
      <c r="FB134" s="32"/>
      <c r="FC134" s="32"/>
      <c r="FD134" s="32"/>
      <c r="FE134" s="32"/>
      <c r="FF134" s="32"/>
      <c r="FG134" s="32"/>
      <c r="FH134" s="32"/>
      <c r="FI134" s="32"/>
      <c r="FJ134" s="32"/>
      <c r="FK134" s="32"/>
      <c r="FL134" s="32"/>
      <c r="FM134" s="32"/>
      <c r="FN134" s="32"/>
      <c r="FO134" s="32"/>
      <c r="FP134" s="32"/>
      <c r="FQ134" s="32"/>
      <c r="FR134" s="32"/>
      <c r="FS134" s="32"/>
      <c r="FT134" s="32"/>
      <c r="FU134" s="32"/>
      <c r="FV134" s="32"/>
      <c r="FW134" s="32"/>
      <c r="FX134" s="32"/>
      <c r="FY134" s="32"/>
      <c r="FZ134" s="32"/>
      <c r="GA134" s="32"/>
      <c r="GB134" s="32"/>
      <c r="GC134" s="32"/>
      <c r="GD134" s="32"/>
      <c r="GE134" s="32"/>
      <c r="GF134" s="32"/>
      <c r="GG134" s="32"/>
      <c r="GH134" s="32"/>
      <c r="GI134" s="32"/>
      <c r="GJ134" s="32"/>
      <c r="GK134" s="32"/>
      <c r="GL134" s="32"/>
      <c r="GM134" s="32"/>
      <c r="GN134" s="32"/>
      <c r="GO134" s="32"/>
      <c r="GP134" s="32"/>
      <c r="GQ134" s="32"/>
      <c r="GR134" s="32"/>
      <c r="GS134" s="32"/>
      <c r="GT134" s="32"/>
      <c r="GU134" s="32"/>
      <c r="GV134" s="32"/>
      <c r="GW134" s="32"/>
      <c r="GX134" s="32"/>
      <c r="GY134" s="32"/>
      <c r="GZ134" s="32"/>
      <c r="HA134" s="32"/>
      <c r="HB134" s="32"/>
      <c r="HC134" s="32"/>
      <c r="HD134" s="32"/>
      <c r="HE134" s="32"/>
      <c r="HF134" s="32"/>
      <c r="HG134" s="32"/>
      <c r="HH134" s="32"/>
      <c r="HI134" s="32"/>
      <c r="HJ134" s="32"/>
      <c r="HK134" s="32"/>
      <c r="HL134" s="32"/>
      <c r="HM134" s="32"/>
      <c r="HN134" s="32"/>
      <c r="HO134" s="32"/>
      <c r="HP134" s="32"/>
      <c r="HQ134" s="32"/>
      <c r="HR134" s="32"/>
      <c r="HS134" s="32"/>
      <c r="HT134" s="32"/>
      <c r="HU134" s="32"/>
      <c r="HV134" s="32"/>
      <c r="HW134" s="32"/>
      <c r="HX134" s="32"/>
      <c r="HY134" s="32"/>
      <c r="HZ134" s="32"/>
      <c r="IA134" s="32"/>
      <c r="IB134" s="32"/>
      <c r="IC134" s="32"/>
      <c r="ID134" s="32"/>
      <c r="IE134" s="32"/>
      <c r="IF134" s="32"/>
      <c r="IG134" s="32"/>
      <c r="IH134" s="32"/>
      <c r="II134" s="32"/>
      <c r="IJ134" s="32"/>
      <c r="IK134" s="32"/>
      <c r="IL134" s="32"/>
      <c r="IM134" s="32"/>
      <c r="IN134" s="32"/>
      <c r="IO134" s="32"/>
      <c r="IP134" s="32"/>
      <c r="IQ134" s="32"/>
      <c r="IR134" s="32"/>
      <c r="IS134" s="32"/>
      <c r="IT134" s="32"/>
      <c r="IU134" s="32"/>
      <c r="IV134" s="32"/>
      <c r="IW134" s="32"/>
      <c r="IX134" s="32"/>
      <c r="IY134" s="32"/>
      <c r="IZ134" s="32"/>
      <c r="JA134" s="32"/>
      <c r="JB134" s="32"/>
      <c r="JC134" s="32"/>
      <c r="JD134" s="32"/>
      <c r="JE134" s="32"/>
      <c r="JF134" s="32"/>
      <c r="JG134" s="32"/>
      <c r="JH134" s="32"/>
      <c r="JI134" s="32"/>
      <c r="JJ134" s="32"/>
      <c r="JK134" s="32"/>
      <c r="JL134" s="32"/>
      <c r="JM134" s="32"/>
      <c r="JN134" s="32"/>
      <c r="JO134" s="32"/>
      <c r="JP134" s="32"/>
      <c r="JQ134" s="32"/>
      <c r="JR134" s="32"/>
      <c r="JS134" s="32"/>
      <c r="JT134" s="32"/>
      <c r="JU134" s="32"/>
      <c r="JV134" s="32"/>
      <c r="JW134" s="32"/>
      <c r="JX134" s="32"/>
      <c r="JY134" s="32"/>
      <c r="JZ134" s="32"/>
      <c r="KA134" s="32"/>
      <c r="KB134" s="32"/>
      <c r="KC134" s="32"/>
      <c r="KD134" s="32"/>
      <c r="KE134" s="32"/>
      <c r="KF134" s="32"/>
      <c r="KG134" s="32"/>
      <c r="KH134" s="32"/>
      <c r="KI134" s="32"/>
      <c r="KJ134" s="32"/>
      <c r="KK134" s="32"/>
      <c r="KL134" s="32"/>
      <c r="KM134" s="32"/>
      <c r="KN134" s="32"/>
      <c r="KO134" s="32"/>
      <c r="KP134" s="32"/>
      <c r="KQ134" s="32"/>
      <c r="KR134" s="32"/>
      <c r="KS134" s="32"/>
      <c r="KT134" s="32"/>
      <c r="KU134" s="32"/>
      <c r="KV134" s="32"/>
      <c r="KW134" s="32"/>
      <c r="KX134" s="32"/>
      <c r="KY134" s="32"/>
      <c r="KZ134" s="32"/>
      <c r="LA134" s="32"/>
      <c r="LB134" s="32"/>
      <c r="LC134" s="32"/>
      <c r="LD134" s="32"/>
      <c r="LE134" s="32"/>
      <c r="LF134" s="32"/>
      <c r="LG134" s="32"/>
      <c r="LH134" s="32"/>
      <c r="LI134" s="32"/>
      <c r="LJ134" s="32"/>
      <c r="LK134" s="32"/>
      <c r="LL134" s="32"/>
      <c r="LM134" s="32"/>
      <c r="LN134" s="32"/>
      <c r="LO134" s="32"/>
      <c r="LP134" s="32"/>
      <c r="LQ134" s="32"/>
    </row>
    <row r="135" spans="2:329"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c r="FW135" s="32"/>
      <c r="FX135" s="32"/>
      <c r="FY135" s="32"/>
      <c r="FZ135" s="32"/>
      <c r="GA135" s="32"/>
      <c r="GB135" s="32"/>
      <c r="GC135" s="32"/>
      <c r="GD135" s="32"/>
      <c r="GE135" s="32"/>
      <c r="GF135" s="32"/>
      <c r="GG135" s="32"/>
      <c r="GH135" s="32"/>
      <c r="GI135" s="32"/>
      <c r="GJ135" s="32"/>
      <c r="GK135" s="32"/>
      <c r="GL135" s="32"/>
      <c r="GM135" s="32"/>
      <c r="GN135" s="32"/>
      <c r="GO135" s="32"/>
      <c r="GP135" s="32"/>
      <c r="GQ135" s="32"/>
      <c r="GR135" s="32"/>
      <c r="GS135" s="32"/>
      <c r="GT135" s="32"/>
      <c r="GU135" s="32"/>
      <c r="GV135" s="32"/>
      <c r="GW135" s="32"/>
      <c r="GX135" s="32"/>
      <c r="GY135" s="32"/>
      <c r="GZ135" s="32"/>
      <c r="HA135" s="32"/>
      <c r="HB135" s="32"/>
      <c r="HC135" s="32"/>
      <c r="HD135" s="32"/>
      <c r="HE135" s="32"/>
      <c r="HF135" s="32"/>
      <c r="HG135" s="32"/>
      <c r="HH135" s="32"/>
      <c r="HI135" s="32"/>
      <c r="HJ135" s="32"/>
      <c r="HK135" s="32"/>
      <c r="HL135" s="32"/>
      <c r="HM135" s="32"/>
      <c r="HN135" s="32"/>
      <c r="HO135" s="32"/>
      <c r="HP135" s="32"/>
      <c r="HQ135" s="32"/>
      <c r="HR135" s="32"/>
      <c r="HS135" s="32"/>
      <c r="HT135" s="32"/>
      <c r="HU135" s="32"/>
      <c r="HV135" s="32"/>
      <c r="HW135" s="32"/>
      <c r="HX135" s="32"/>
      <c r="HY135" s="32"/>
      <c r="HZ135" s="32"/>
      <c r="IA135" s="32"/>
      <c r="IB135" s="32"/>
      <c r="IC135" s="32"/>
      <c r="ID135" s="32"/>
      <c r="IE135" s="32"/>
      <c r="IF135" s="32"/>
      <c r="IG135" s="32"/>
      <c r="IH135" s="32"/>
      <c r="II135" s="32"/>
      <c r="IJ135" s="32"/>
      <c r="IK135" s="32"/>
      <c r="IL135" s="32"/>
      <c r="IM135" s="32"/>
      <c r="IN135" s="32"/>
      <c r="IO135" s="32"/>
      <c r="IP135" s="32"/>
      <c r="IQ135" s="32"/>
      <c r="IR135" s="32"/>
      <c r="IS135" s="32"/>
      <c r="IT135" s="32"/>
      <c r="IU135" s="32"/>
      <c r="IV135" s="32"/>
      <c r="IW135" s="32"/>
      <c r="IX135" s="32"/>
      <c r="IY135" s="32"/>
      <c r="IZ135" s="32"/>
      <c r="JA135" s="32"/>
      <c r="JB135" s="32"/>
      <c r="JC135" s="32"/>
      <c r="JD135" s="32"/>
      <c r="JE135" s="32"/>
      <c r="JF135" s="32"/>
      <c r="JG135" s="32"/>
      <c r="JH135" s="32"/>
      <c r="JI135" s="32"/>
      <c r="JJ135" s="32"/>
      <c r="JK135" s="32"/>
      <c r="JL135" s="32"/>
      <c r="JM135" s="32"/>
      <c r="JN135" s="32"/>
      <c r="JO135" s="32"/>
      <c r="JP135" s="32"/>
      <c r="JQ135" s="32"/>
      <c r="JR135" s="32"/>
      <c r="JS135" s="32"/>
      <c r="JT135" s="32"/>
      <c r="JU135" s="32"/>
      <c r="JV135" s="32"/>
      <c r="JW135" s="32"/>
      <c r="JX135" s="32"/>
      <c r="JY135" s="32"/>
      <c r="JZ135" s="32"/>
      <c r="KA135" s="32"/>
      <c r="KB135" s="32"/>
      <c r="KC135" s="32"/>
      <c r="KD135" s="32"/>
      <c r="KE135" s="32"/>
      <c r="KF135" s="32"/>
      <c r="KG135" s="32"/>
      <c r="KH135" s="32"/>
      <c r="KI135" s="32"/>
      <c r="KJ135" s="32"/>
      <c r="KK135" s="32"/>
      <c r="KL135" s="32"/>
      <c r="KM135" s="32"/>
      <c r="KN135" s="32"/>
      <c r="KO135" s="32"/>
      <c r="KP135" s="32"/>
      <c r="KQ135" s="32"/>
      <c r="KR135" s="32"/>
      <c r="KS135" s="32"/>
      <c r="KT135" s="32"/>
      <c r="KU135" s="32"/>
      <c r="KV135" s="32"/>
      <c r="KW135" s="32"/>
      <c r="KX135" s="32"/>
      <c r="KY135" s="32"/>
      <c r="KZ135" s="32"/>
      <c r="LA135" s="32"/>
      <c r="LB135" s="32"/>
      <c r="LC135" s="32"/>
      <c r="LD135" s="32"/>
      <c r="LE135" s="32"/>
      <c r="LF135" s="32"/>
      <c r="LG135" s="32"/>
      <c r="LH135" s="32"/>
      <c r="LI135" s="32"/>
      <c r="LJ135" s="32"/>
      <c r="LK135" s="32"/>
      <c r="LL135" s="32"/>
      <c r="LM135" s="32"/>
      <c r="LN135" s="32"/>
      <c r="LO135" s="32"/>
      <c r="LP135" s="32"/>
      <c r="LQ135" s="32"/>
    </row>
    <row r="136" spans="2:329"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c r="EL136" s="32"/>
      <c r="EM136" s="32"/>
      <c r="EN136" s="32"/>
      <c r="EO136" s="32"/>
      <c r="EP136" s="32"/>
      <c r="EQ136" s="32"/>
      <c r="ER136" s="32"/>
      <c r="ES136" s="32"/>
      <c r="ET136" s="32"/>
      <c r="EU136" s="32"/>
      <c r="EV136" s="32"/>
      <c r="EW136" s="32"/>
      <c r="EX136" s="32"/>
      <c r="EY136" s="32"/>
      <c r="EZ136" s="32"/>
      <c r="FA136" s="32"/>
      <c r="FB136" s="32"/>
      <c r="FC136" s="32"/>
      <c r="FD136" s="32"/>
      <c r="FE136" s="32"/>
      <c r="FF136" s="32"/>
      <c r="FG136" s="32"/>
      <c r="FH136" s="32"/>
      <c r="FI136" s="32"/>
      <c r="FJ136" s="32"/>
      <c r="FK136" s="32"/>
      <c r="FL136" s="32"/>
      <c r="FM136" s="32"/>
      <c r="FN136" s="32"/>
      <c r="FO136" s="32"/>
      <c r="FP136" s="32"/>
      <c r="FQ136" s="32"/>
      <c r="FR136" s="32"/>
      <c r="FS136" s="32"/>
      <c r="FT136" s="32"/>
      <c r="FU136" s="32"/>
      <c r="FV136" s="32"/>
      <c r="FW136" s="32"/>
      <c r="FX136" s="32"/>
      <c r="FY136" s="32"/>
      <c r="FZ136" s="32"/>
      <c r="GA136" s="32"/>
      <c r="GB136" s="32"/>
      <c r="GC136" s="32"/>
      <c r="GD136" s="32"/>
      <c r="GE136" s="32"/>
      <c r="GF136" s="32"/>
      <c r="GG136" s="32"/>
      <c r="GH136" s="32"/>
      <c r="GI136" s="32"/>
      <c r="GJ136" s="32"/>
      <c r="GK136" s="32"/>
      <c r="GL136" s="32"/>
      <c r="GM136" s="32"/>
      <c r="GN136" s="32"/>
      <c r="GO136" s="32"/>
      <c r="GP136" s="32"/>
      <c r="GQ136" s="32"/>
      <c r="GR136" s="32"/>
      <c r="GS136" s="32"/>
      <c r="GT136" s="32"/>
      <c r="GU136" s="32"/>
      <c r="GV136" s="32"/>
      <c r="GW136" s="32"/>
      <c r="GX136" s="32"/>
      <c r="GY136" s="32"/>
      <c r="GZ136" s="32"/>
      <c r="HA136" s="32"/>
      <c r="HB136" s="32"/>
      <c r="HC136" s="32"/>
      <c r="HD136" s="32"/>
      <c r="HE136" s="32"/>
      <c r="HF136" s="32"/>
      <c r="HG136" s="32"/>
      <c r="HH136" s="32"/>
      <c r="HI136" s="32"/>
      <c r="HJ136" s="32"/>
      <c r="HK136" s="32"/>
      <c r="HL136" s="32"/>
      <c r="HM136" s="32"/>
      <c r="HN136" s="32"/>
      <c r="HO136" s="32"/>
      <c r="HP136" s="32"/>
      <c r="HQ136" s="32"/>
      <c r="HR136" s="32"/>
      <c r="HS136" s="32"/>
      <c r="HT136" s="32"/>
      <c r="HU136" s="32"/>
      <c r="HV136" s="32"/>
      <c r="HW136" s="32"/>
      <c r="HX136" s="32"/>
      <c r="HY136" s="32"/>
      <c r="HZ136" s="32"/>
      <c r="IA136" s="32"/>
      <c r="IB136" s="32"/>
      <c r="IC136" s="32"/>
      <c r="ID136" s="32"/>
      <c r="IE136" s="32"/>
      <c r="IF136" s="32"/>
      <c r="IG136" s="32"/>
      <c r="IH136" s="32"/>
      <c r="II136" s="32"/>
      <c r="IJ136" s="32"/>
      <c r="IK136" s="32"/>
      <c r="IL136" s="32"/>
      <c r="IM136" s="32"/>
      <c r="IN136" s="32"/>
      <c r="IO136" s="32"/>
      <c r="IP136" s="32"/>
      <c r="IQ136" s="32"/>
      <c r="IR136" s="32"/>
      <c r="IS136" s="32"/>
      <c r="IT136" s="32"/>
      <c r="IU136" s="32"/>
      <c r="IV136" s="32"/>
      <c r="IW136" s="32"/>
      <c r="IX136" s="32"/>
      <c r="IY136" s="32"/>
      <c r="IZ136" s="32"/>
      <c r="JA136" s="32"/>
      <c r="JB136" s="32"/>
      <c r="JC136" s="32"/>
      <c r="JD136" s="32"/>
      <c r="JE136" s="32"/>
      <c r="JF136" s="32"/>
      <c r="JG136" s="32"/>
      <c r="JH136" s="32"/>
      <c r="JI136" s="32"/>
      <c r="JJ136" s="32"/>
      <c r="JK136" s="32"/>
      <c r="JL136" s="32"/>
      <c r="JM136" s="32"/>
      <c r="JN136" s="32"/>
      <c r="JO136" s="32"/>
      <c r="JP136" s="32"/>
      <c r="JQ136" s="32"/>
      <c r="JR136" s="32"/>
      <c r="JS136" s="32"/>
      <c r="JT136" s="32"/>
      <c r="JU136" s="32"/>
      <c r="JV136" s="32"/>
      <c r="JW136" s="32"/>
      <c r="JX136" s="32"/>
      <c r="JY136" s="32"/>
      <c r="JZ136" s="32"/>
      <c r="KA136" s="32"/>
      <c r="KB136" s="32"/>
      <c r="KC136" s="32"/>
      <c r="KD136" s="32"/>
      <c r="KE136" s="32"/>
      <c r="KF136" s="32"/>
      <c r="KG136" s="32"/>
      <c r="KH136" s="32"/>
      <c r="KI136" s="32"/>
      <c r="KJ136" s="32"/>
      <c r="KK136" s="32"/>
      <c r="KL136" s="32"/>
      <c r="KM136" s="32"/>
      <c r="KN136" s="32"/>
      <c r="KO136" s="32"/>
      <c r="KP136" s="32"/>
      <c r="KQ136" s="32"/>
      <c r="KR136" s="32"/>
      <c r="KS136" s="32"/>
      <c r="KT136" s="32"/>
      <c r="KU136" s="32"/>
      <c r="KV136" s="32"/>
      <c r="KW136" s="32"/>
      <c r="KX136" s="32"/>
      <c r="KY136" s="32"/>
      <c r="KZ136" s="32"/>
      <c r="LA136" s="32"/>
      <c r="LB136" s="32"/>
      <c r="LC136" s="32"/>
      <c r="LD136" s="32"/>
      <c r="LE136" s="32"/>
      <c r="LF136" s="32"/>
      <c r="LG136" s="32"/>
      <c r="LH136" s="32"/>
      <c r="LI136" s="32"/>
      <c r="LJ136" s="32"/>
      <c r="LK136" s="32"/>
      <c r="LL136" s="32"/>
      <c r="LM136" s="32"/>
      <c r="LN136" s="32"/>
      <c r="LO136" s="32"/>
      <c r="LP136" s="32"/>
      <c r="LQ136" s="32"/>
    </row>
    <row r="137" spans="2:329"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c r="FW137" s="32"/>
      <c r="FX137" s="32"/>
      <c r="FY137" s="32"/>
      <c r="FZ137" s="32"/>
      <c r="GA137" s="32"/>
      <c r="GB137" s="32"/>
      <c r="GC137" s="32"/>
      <c r="GD137" s="32"/>
      <c r="GE137" s="32"/>
      <c r="GF137" s="32"/>
      <c r="GG137" s="32"/>
      <c r="GH137" s="32"/>
      <c r="GI137" s="32"/>
      <c r="GJ137" s="32"/>
      <c r="GK137" s="32"/>
      <c r="GL137" s="32"/>
      <c r="GM137" s="32"/>
      <c r="GN137" s="32"/>
      <c r="GO137" s="32"/>
      <c r="GP137" s="32"/>
      <c r="GQ137" s="32"/>
      <c r="GR137" s="32"/>
      <c r="GS137" s="32"/>
      <c r="GT137" s="32"/>
      <c r="GU137" s="32"/>
      <c r="GV137" s="32"/>
      <c r="GW137" s="32"/>
      <c r="GX137" s="32"/>
      <c r="GY137" s="32"/>
      <c r="GZ137" s="32"/>
      <c r="HA137" s="32"/>
      <c r="HB137" s="32"/>
      <c r="HC137" s="32"/>
      <c r="HD137" s="32"/>
      <c r="HE137" s="32"/>
      <c r="HF137" s="32"/>
      <c r="HG137" s="32"/>
      <c r="HH137" s="32"/>
      <c r="HI137" s="32"/>
      <c r="HJ137" s="32"/>
      <c r="HK137" s="32"/>
      <c r="HL137" s="32"/>
      <c r="HM137" s="32"/>
      <c r="HN137" s="32"/>
      <c r="HO137" s="32"/>
      <c r="HP137" s="32"/>
      <c r="HQ137" s="32"/>
      <c r="HR137" s="32"/>
      <c r="HS137" s="32"/>
      <c r="HT137" s="32"/>
      <c r="HU137" s="32"/>
      <c r="HV137" s="32"/>
      <c r="HW137" s="32"/>
      <c r="HX137" s="32"/>
      <c r="HY137" s="32"/>
      <c r="HZ137" s="32"/>
      <c r="IA137" s="32"/>
      <c r="IB137" s="32"/>
      <c r="IC137" s="32"/>
      <c r="ID137" s="32"/>
      <c r="IE137" s="32"/>
      <c r="IF137" s="32"/>
      <c r="IG137" s="32"/>
      <c r="IH137" s="32"/>
      <c r="II137" s="32"/>
      <c r="IJ137" s="32"/>
      <c r="IK137" s="32"/>
      <c r="IL137" s="32"/>
      <c r="IM137" s="32"/>
      <c r="IN137" s="32"/>
      <c r="IO137" s="32"/>
      <c r="IP137" s="32"/>
      <c r="IQ137" s="32"/>
      <c r="IR137" s="32"/>
      <c r="IS137" s="32"/>
      <c r="IT137" s="32"/>
      <c r="IU137" s="32"/>
      <c r="IV137" s="32"/>
      <c r="IW137" s="32"/>
      <c r="IX137" s="32"/>
      <c r="IY137" s="32"/>
      <c r="IZ137" s="32"/>
      <c r="JA137" s="32"/>
      <c r="JB137" s="32"/>
      <c r="JC137" s="32"/>
      <c r="JD137" s="32"/>
      <c r="JE137" s="32"/>
      <c r="JF137" s="32"/>
      <c r="JG137" s="32"/>
      <c r="JH137" s="32"/>
      <c r="JI137" s="32"/>
      <c r="JJ137" s="32"/>
      <c r="JK137" s="32"/>
      <c r="JL137" s="32"/>
      <c r="JM137" s="32"/>
      <c r="JN137" s="32"/>
      <c r="JO137" s="32"/>
      <c r="JP137" s="32"/>
      <c r="JQ137" s="32"/>
      <c r="JR137" s="32"/>
      <c r="JS137" s="32"/>
      <c r="JT137" s="32"/>
      <c r="JU137" s="32"/>
      <c r="JV137" s="32"/>
      <c r="JW137" s="32"/>
      <c r="JX137" s="32"/>
      <c r="JY137" s="32"/>
      <c r="JZ137" s="32"/>
      <c r="KA137" s="32"/>
      <c r="KB137" s="32"/>
      <c r="KC137" s="32"/>
      <c r="KD137" s="32"/>
      <c r="KE137" s="32"/>
      <c r="KF137" s="32"/>
      <c r="KG137" s="32"/>
      <c r="KH137" s="32"/>
      <c r="KI137" s="32"/>
      <c r="KJ137" s="32"/>
      <c r="KK137" s="32"/>
      <c r="KL137" s="32"/>
      <c r="KM137" s="32"/>
      <c r="KN137" s="32"/>
      <c r="KO137" s="32"/>
      <c r="KP137" s="32"/>
      <c r="KQ137" s="32"/>
      <c r="KR137" s="32"/>
      <c r="KS137" s="32"/>
      <c r="KT137" s="32"/>
      <c r="KU137" s="32"/>
      <c r="KV137" s="32"/>
      <c r="KW137" s="32"/>
      <c r="KX137" s="32"/>
      <c r="KY137" s="32"/>
      <c r="KZ137" s="32"/>
      <c r="LA137" s="32"/>
      <c r="LB137" s="32"/>
      <c r="LC137" s="32"/>
      <c r="LD137" s="32"/>
      <c r="LE137" s="32"/>
      <c r="LF137" s="32"/>
      <c r="LG137" s="32"/>
      <c r="LH137" s="32"/>
      <c r="LI137" s="32"/>
      <c r="LJ137" s="32"/>
      <c r="LK137" s="32"/>
      <c r="LL137" s="32"/>
      <c r="LM137" s="32"/>
      <c r="LN137" s="32"/>
      <c r="LO137" s="32"/>
      <c r="LP137" s="32"/>
      <c r="LQ137" s="32"/>
    </row>
    <row r="138" spans="2:329"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c r="EL138" s="32"/>
      <c r="EM138" s="32"/>
      <c r="EN138" s="32"/>
      <c r="EO138" s="32"/>
      <c r="EP138" s="32"/>
      <c r="EQ138" s="32"/>
      <c r="ER138" s="32"/>
      <c r="ES138" s="32"/>
      <c r="ET138" s="32"/>
      <c r="EU138" s="32"/>
      <c r="EV138" s="32"/>
      <c r="EW138" s="32"/>
      <c r="EX138" s="32"/>
      <c r="EY138" s="32"/>
      <c r="EZ138" s="32"/>
      <c r="FA138" s="32"/>
      <c r="FB138" s="32"/>
      <c r="FC138" s="32"/>
      <c r="FD138" s="32"/>
      <c r="FE138" s="32"/>
      <c r="FF138" s="32"/>
      <c r="FG138" s="32"/>
      <c r="FH138" s="32"/>
      <c r="FI138" s="32"/>
      <c r="FJ138" s="32"/>
      <c r="FK138" s="32"/>
      <c r="FL138" s="32"/>
      <c r="FM138" s="32"/>
      <c r="FN138" s="32"/>
      <c r="FO138" s="32"/>
      <c r="FP138" s="32"/>
      <c r="FQ138" s="32"/>
      <c r="FR138" s="32"/>
      <c r="FS138" s="32"/>
      <c r="FT138" s="32"/>
      <c r="FU138" s="32"/>
      <c r="FV138" s="32"/>
      <c r="FW138" s="32"/>
      <c r="FX138" s="32"/>
      <c r="FY138" s="32"/>
      <c r="FZ138" s="32"/>
      <c r="GA138" s="32"/>
      <c r="GB138" s="32"/>
      <c r="GC138" s="32"/>
      <c r="GD138" s="32"/>
      <c r="GE138" s="32"/>
      <c r="GF138" s="32"/>
      <c r="GG138" s="32"/>
      <c r="GH138" s="32"/>
      <c r="GI138" s="32"/>
      <c r="GJ138" s="32"/>
      <c r="GK138" s="32"/>
      <c r="GL138" s="32"/>
      <c r="GM138" s="32"/>
      <c r="GN138" s="32"/>
      <c r="GO138" s="32"/>
      <c r="GP138" s="32"/>
      <c r="GQ138" s="32"/>
      <c r="GR138" s="32"/>
      <c r="GS138" s="32"/>
      <c r="GT138" s="32"/>
      <c r="GU138" s="32"/>
      <c r="GV138" s="32"/>
      <c r="GW138" s="32"/>
      <c r="GX138" s="32"/>
      <c r="GY138" s="32"/>
      <c r="GZ138" s="32"/>
      <c r="HA138" s="32"/>
      <c r="HB138" s="32"/>
      <c r="HC138" s="32"/>
      <c r="HD138" s="32"/>
      <c r="HE138" s="32"/>
      <c r="HF138" s="32"/>
      <c r="HG138" s="32"/>
      <c r="HH138" s="32"/>
      <c r="HI138" s="32"/>
      <c r="HJ138" s="32"/>
      <c r="HK138" s="32"/>
      <c r="HL138" s="32"/>
      <c r="HM138" s="32"/>
      <c r="HN138" s="32"/>
      <c r="HO138" s="32"/>
      <c r="HP138" s="32"/>
      <c r="HQ138" s="32"/>
      <c r="HR138" s="32"/>
      <c r="HS138" s="32"/>
      <c r="HT138" s="32"/>
      <c r="HU138" s="32"/>
      <c r="HV138" s="32"/>
      <c r="HW138" s="32"/>
      <c r="HX138" s="32"/>
      <c r="HY138" s="32"/>
      <c r="HZ138" s="32"/>
      <c r="IA138" s="32"/>
      <c r="IB138" s="32"/>
      <c r="IC138" s="32"/>
      <c r="ID138" s="32"/>
      <c r="IE138" s="32"/>
      <c r="IF138" s="32"/>
      <c r="IG138" s="32"/>
      <c r="IH138" s="32"/>
      <c r="II138" s="32"/>
      <c r="IJ138" s="32"/>
      <c r="IK138" s="32"/>
      <c r="IL138" s="32"/>
      <c r="IM138" s="32"/>
      <c r="IN138" s="32"/>
      <c r="IO138" s="32"/>
      <c r="IP138" s="32"/>
      <c r="IQ138" s="32"/>
      <c r="IR138" s="32"/>
      <c r="IS138" s="32"/>
      <c r="IT138" s="32"/>
      <c r="IU138" s="32"/>
      <c r="IV138" s="32"/>
      <c r="IW138" s="32"/>
      <c r="IX138" s="32"/>
      <c r="IY138" s="32"/>
      <c r="IZ138" s="32"/>
      <c r="JA138" s="32"/>
      <c r="JB138" s="32"/>
      <c r="JC138" s="32"/>
      <c r="JD138" s="32"/>
      <c r="JE138" s="32"/>
      <c r="JF138" s="32"/>
      <c r="JG138" s="32"/>
      <c r="JH138" s="32"/>
      <c r="JI138" s="32"/>
      <c r="JJ138" s="32"/>
      <c r="JK138" s="32"/>
      <c r="JL138" s="32"/>
      <c r="JM138" s="32"/>
      <c r="JN138" s="32"/>
      <c r="JO138" s="32"/>
      <c r="JP138" s="32"/>
      <c r="JQ138" s="32"/>
      <c r="JR138" s="32"/>
      <c r="JS138" s="32"/>
      <c r="JT138" s="32"/>
      <c r="JU138" s="32"/>
      <c r="JV138" s="32"/>
      <c r="JW138" s="32"/>
      <c r="JX138" s="32"/>
      <c r="JY138" s="32"/>
      <c r="JZ138" s="32"/>
      <c r="KA138" s="32"/>
      <c r="KB138" s="32"/>
      <c r="KC138" s="32"/>
      <c r="KD138" s="32"/>
      <c r="KE138" s="32"/>
      <c r="KF138" s="32"/>
      <c r="KG138" s="32"/>
      <c r="KH138" s="32"/>
      <c r="KI138" s="32"/>
      <c r="KJ138" s="32"/>
      <c r="KK138" s="32"/>
      <c r="KL138" s="32"/>
      <c r="KM138" s="32"/>
      <c r="KN138" s="32"/>
      <c r="KO138" s="32"/>
      <c r="KP138" s="32"/>
      <c r="KQ138" s="32"/>
      <c r="KR138" s="32"/>
      <c r="KS138" s="32"/>
      <c r="KT138" s="32"/>
      <c r="KU138" s="32"/>
      <c r="KV138" s="32"/>
      <c r="KW138" s="32"/>
      <c r="KX138" s="32"/>
      <c r="KY138" s="32"/>
      <c r="KZ138" s="32"/>
      <c r="LA138" s="32"/>
      <c r="LB138" s="32"/>
      <c r="LC138" s="32"/>
      <c r="LD138" s="32"/>
      <c r="LE138" s="32"/>
      <c r="LF138" s="32"/>
      <c r="LG138" s="32"/>
      <c r="LH138" s="32"/>
      <c r="LI138" s="32"/>
      <c r="LJ138" s="32"/>
      <c r="LK138" s="32"/>
      <c r="LL138" s="32"/>
      <c r="LM138" s="32"/>
      <c r="LN138" s="32"/>
      <c r="LO138" s="32"/>
      <c r="LP138" s="32"/>
      <c r="LQ138" s="32"/>
    </row>
    <row r="139" spans="2:329"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c r="FW139" s="32"/>
      <c r="FX139" s="32"/>
      <c r="FY139" s="32"/>
      <c r="FZ139" s="32"/>
      <c r="GA139" s="32"/>
      <c r="GB139" s="32"/>
      <c r="GC139" s="32"/>
      <c r="GD139" s="32"/>
      <c r="GE139" s="32"/>
      <c r="GF139" s="32"/>
      <c r="GG139" s="32"/>
      <c r="GH139" s="32"/>
      <c r="GI139" s="32"/>
      <c r="GJ139" s="32"/>
      <c r="GK139" s="32"/>
      <c r="GL139" s="32"/>
      <c r="GM139" s="32"/>
      <c r="GN139" s="32"/>
      <c r="GO139" s="32"/>
      <c r="GP139" s="32"/>
      <c r="GQ139" s="32"/>
      <c r="GR139" s="32"/>
      <c r="GS139" s="32"/>
      <c r="GT139" s="32"/>
      <c r="GU139" s="32"/>
      <c r="GV139" s="32"/>
      <c r="GW139" s="32"/>
      <c r="GX139" s="32"/>
      <c r="GY139" s="32"/>
      <c r="GZ139" s="32"/>
      <c r="HA139" s="32"/>
      <c r="HB139" s="32"/>
      <c r="HC139" s="32"/>
      <c r="HD139" s="32"/>
      <c r="HE139" s="32"/>
      <c r="HF139" s="32"/>
      <c r="HG139" s="32"/>
      <c r="HH139" s="32"/>
      <c r="HI139" s="32"/>
      <c r="HJ139" s="32"/>
      <c r="HK139" s="32"/>
      <c r="HL139" s="32"/>
      <c r="HM139" s="32"/>
      <c r="HN139" s="32"/>
      <c r="HO139" s="32"/>
      <c r="HP139" s="32"/>
      <c r="HQ139" s="32"/>
      <c r="HR139" s="32"/>
      <c r="HS139" s="32"/>
      <c r="HT139" s="32"/>
      <c r="HU139" s="32"/>
      <c r="HV139" s="32"/>
      <c r="HW139" s="32"/>
      <c r="HX139" s="32"/>
      <c r="HY139" s="32"/>
      <c r="HZ139" s="32"/>
      <c r="IA139" s="32"/>
      <c r="IB139" s="32"/>
      <c r="IC139" s="32"/>
      <c r="ID139" s="32"/>
      <c r="IE139" s="32"/>
      <c r="IF139" s="32"/>
      <c r="IG139" s="32"/>
      <c r="IH139" s="32"/>
      <c r="II139" s="32"/>
      <c r="IJ139" s="32"/>
      <c r="IK139" s="32"/>
      <c r="IL139" s="32"/>
      <c r="IM139" s="32"/>
      <c r="IN139" s="32"/>
      <c r="IO139" s="32"/>
      <c r="IP139" s="32"/>
      <c r="IQ139" s="32"/>
      <c r="IR139" s="32"/>
      <c r="IS139" s="32"/>
      <c r="IT139" s="32"/>
      <c r="IU139" s="32"/>
      <c r="IV139" s="32"/>
      <c r="IW139" s="32"/>
      <c r="IX139" s="32"/>
      <c r="IY139" s="32"/>
      <c r="IZ139" s="32"/>
      <c r="JA139" s="32"/>
      <c r="JB139" s="32"/>
      <c r="JC139" s="32"/>
      <c r="JD139" s="32"/>
      <c r="JE139" s="32"/>
      <c r="JF139" s="32"/>
      <c r="JG139" s="32"/>
      <c r="JH139" s="32"/>
      <c r="JI139" s="32"/>
      <c r="JJ139" s="32"/>
      <c r="JK139" s="32"/>
      <c r="JL139" s="32"/>
      <c r="JM139" s="32"/>
      <c r="JN139" s="32"/>
      <c r="JO139" s="32"/>
      <c r="JP139" s="32"/>
      <c r="JQ139" s="32"/>
      <c r="JR139" s="32"/>
      <c r="JS139" s="32"/>
      <c r="JT139" s="32"/>
      <c r="JU139" s="32"/>
      <c r="JV139" s="32"/>
      <c r="JW139" s="32"/>
      <c r="JX139" s="32"/>
      <c r="JY139" s="32"/>
      <c r="JZ139" s="32"/>
      <c r="KA139" s="32"/>
      <c r="KB139" s="32"/>
      <c r="KC139" s="32"/>
      <c r="KD139" s="32"/>
      <c r="KE139" s="32"/>
      <c r="KF139" s="32"/>
      <c r="KG139" s="32"/>
      <c r="KH139" s="32"/>
      <c r="KI139" s="32"/>
      <c r="KJ139" s="32"/>
      <c r="KK139" s="32"/>
      <c r="KL139" s="32"/>
      <c r="KM139" s="32"/>
      <c r="KN139" s="32"/>
      <c r="KO139" s="32"/>
      <c r="KP139" s="32"/>
      <c r="KQ139" s="32"/>
      <c r="KR139" s="32"/>
      <c r="KS139" s="32"/>
      <c r="KT139" s="32"/>
      <c r="KU139" s="32"/>
      <c r="KV139" s="32"/>
      <c r="KW139" s="32"/>
      <c r="KX139" s="32"/>
      <c r="KY139" s="32"/>
      <c r="KZ139" s="32"/>
      <c r="LA139" s="32"/>
      <c r="LB139" s="32"/>
      <c r="LC139" s="32"/>
      <c r="LD139" s="32"/>
      <c r="LE139" s="32"/>
      <c r="LF139" s="32"/>
      <c r="LG139" s="32"/>
      <c r="LH139" s="32"/>
      <c r="LI139" s="32"/>
      <c r="LJ139" s="32"/>
      <c r="LK139" s="32"/>
      <c r="LL139" s="32"/>
      <c r="LM139" s="32"/>
      <c r="LN139" s="32"/>
      <c r="LO139" s="32"/>
      <c r="LP139" s="32"/>
      <c r="LQ139" s="32"/>
    </row>
    <row r="140" spans="2:329"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c r="EL140" s="32"/>
      <c r="EM140" s="32"/>
      <c r="EN140" s="32"/>
      <c r="EO140" s="32"/>
      <c r="EP140" s="32"/>
      <c r="EQ140" s="32"/>
      <c r="ER140" s="32"/>
      <c r="ES140" s="32"/>
      <c r="ET140" s="32"/>
      <c r="EU140" s="32"/>
      <c r="EV140" s="32"/>
      <c r="EW140" s="32"/>
      <c r="EX140" s="32"/>
      <c r="EY140" s="32"/>
      <c r="EZ140" s="32"/>
      <c r="FA140" s="32"/>
      <c r="FB140" s="32"/>
      <c r="FC140" s="32"/>
      <c r="FD140" s="32"/>
      <c r="FE140" s="32"/>
      <c r="FF140" s="32"/>
      <c r="FG140" s="32"/>
      <c r="FH140" s="32"/>
      <c r="FI140" s="32"/>
      <c r="FJ140" s="32"/>
      <c r="FK140" s="32"/>
      <c r="FL140" s="32"/>
      <c r="FM140" s="32"/>
      <c r="FN140" s="32"/>
      <c r="FO140" s="32"/>
      <c r="FP140" s="32"/>
      <c r="FQ140" s="32"/>
      <c r="FR140" s="32"/>
      <c r="FS140" s="32"/>
      <c r="FT140" s="32"/>
      <c r="FU140" s="32"/>
      <c r="FV140" s="32"/>
      <c r="FW140" s="32"/>
      <c r="FX140" s="32"/>
      <c r="FY140" s="32"/>
      <c r="FZ140" s="32"/>
      <c r="GA140" s="32"/>
      <c r="GB140" s="32"/>
      <c r="GC140" s="32"/>
      <c r="GD140" s="32"/>
      <c r="GE140" s="32"/>
      <c r="GF140" s="32"/>
      <c r="GG140" s="32"/>
      <c r="GH140" s="32"/>
      <c r="GI140" s="32"/>
      <c r="GJ140" s="32"/>
      <c r="GK140" s="32"/>
      <c r="GL140" s="32"/>
      <c r="GM140" s="32"/>
      <c r="GN140" s="32"/>
      <c r="GO140" s="32"/>
      <c r="GP140" s="32"/>
      <c r="GQ140" s="32"/>
      <c r="GR140" s="32"/>
      <c r="GS140" s="32"/>
      <c r="GT140" s="32"/>
      <c r="GU140" s="32"/>
      <c r="GV140" s="32"/>
      <c r="GW140" s="32"/>
      <c r="GX140" s="32"/>
      <c r="GY140" s="32"/>
      <c r="GZ140" s="32"/>
      <c r="HA140" s="32"/>
      <c r="HB140" s="32"/>
      <c r="HC140" s="32"/>
      <c r="HD140" s="32"/>
      <c r="HE140" s="32"/>
      <c r="HF140" s="32"/>
      <c r="HG140" s="32"/>
      <c r="HH140" s="32"/>
      <c r="HI140" s="32"/>
      <c r="HJ140" s="32"/>
      <c r="HK140" s="32"/>
      <c r="HL140" s="32"/>
      <c r="HM140" s="32"/>
      <c r="HN140" s="32"/>
      <c r="HO140" s="32"/>
      <c r="HP140" s="32"/>
      <c r="HQ140" s="32"/>
      <c r="HR140" s="32"/>
      <c r="HS140" s="32"/>
      <c r="HT140" s="32"/>
      <c r="HU140" s="32"/>
      <c r="HV140" s="32"/>
      <c r="HW140" s="32"/>
      <c r="HX140" s="32"/>
      <c r="HY140" s="32"/>
      <c r="HZ140" s="32"/>
      <c r="IA140" s="32"/>
      <c r="IB140" s="32"/>
      <c r="IC140" s="32"/>
      <c r="ID140" s="32"/>
      <c r="IE140" s="32"/>
      <c r="IF140" s="32"/>
      <c r="IG140" s="32"/>
      <c r="IH140" s="32"/>
      <c r="II140" s="32"/>
      <c r="IJ140" s="32"/>
      <c r="IK140" s="32"/>
      <c r="IL140" s="32"/>
      <c r="IM140" s="32"/>
      <c r="IN140" s="32"/>
      <c r="IO140" s="32"/>
      <c r="IP140" s="32"/>
      <c r="IQ140" s="32"/>
      <c r="IR140" s="32"/>
      <c r="IS140" s="32"/>
      <c r="IT140" s="32"/>
      <c r="IU140" s="32"/>
      <c r="IV140" s="32"/>
      <c r="IW140" s="32"/>
      <c r="IX140" s="32"/>
      <c r="IY140" s="32"/>
      <c r="IZ140" s="32"/>
      <c r="JA140" s="32"/>
      <c r="JB140" s="32"/>
      <c r="JC140" s="32"/>
      <c r="JD140" s="32"/>
      <c r="JE140" s="32"/>
      <c r="JF140" s="32"/>
      <c r="JG140" s="32"/>
      <c r="JH140" s="32"/>
      <c r="JI140" s="32"/>
      <c r="JJ140" s="32"/>
      <c r="JK140" s="32"/>
      <c r="JL140" s="32"/>
      <c r="JM140" s="32"/>
      <c r="JN140" s="32"/>
      <c r="JO140" s="32"/>
      <c r="JP140" s="32"/>
      <c r="JQ140" s="32"/>
      <c r="JR140" s="32"/>
      <c r="JS140" s="32"/>
      <c r="JT140" s="32"/>
      <c r="JU140" s="32"/>
      <c r="JV140" s="32"/>
      <c r="JW140" s="32"/>
      <c r="JX140" s="32"/>
      <c r="JY140" s="32"/>
      <c r="JZ140" s="32"/>
      <c r="KA140" s="32"/>
      <c r="KB140" s="32"/>
      <c r="KC140" s="32"/>
      <c r="KD140" s="32"/>
      <c r="KE140" s="32"/>
      <c r="KF140" s="32"/>
      <c r="KG140" s="32"/>
      <c r="KH140" s="32"/>
      <c r="KI140" s="32"/>
      <c r="KJ140" s="32"/>
      <c r="KK140" s="32"/>
      <c r="KL140" s="32"/>
      <c r="KM140" s="32"/>
      <c r="KN140" s="32"/>
      <c r="KO140" s="32"/>
      <c r="KP140" s="32"/>
      <c r="KQ140" s="32"/>
      <c r="KR140" s="32"/>
      <c r="KS140" s="32"/>
      <c r="KT140" s="32"/>
      <c r="KU140" s="32"/>
      <c r="KV140" s="32"/>
      <c r="KW140" s="32"/>
      <c r="KX140" s="32"/>
      <c r="KY140" s="32"/>
      <c r="KZ140" s="32"/>
      <c r="LA140" s="32"/>
      <c r="LB140" s="32"/>
      <c r="LC140" s="32"/>
      <c r="LD140" s="32"/>
      <c r="LE140" s="32"/>
      <c r="LF140" s="32"/>
      <c r="LG140" s="32"/>
      <c r="LH140" s="32"/>
      <c r="LI140" s="32"/>
      <c r="LJ140" s="32"/>
      <c r="LK140" s="32"/>
      <c r="LL140" s="32"/>
      <c r="LM140" s="32"/>
      <c r="LN140" s="32"/>
      <c r="LO140" s="32"/>
      <c r="LP140" s="32"/>
      <c r="LQ140" s="32"/>
    </row>
    <row r="141" spans="2:329"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c r="FW141" s="32"/>
      <c r="FX141" s="32"/>
      <c r="FY141" s="32"/>
      <c r="FZ141" s="32"/>
      <c r="GA141" s="32"/>
      <c r="GB141" s="32"/>
      <c r="GC141" s="32"/>
      <c r="GD141" s="32"/>
      <c r="GE141" s="32"/>
      <c r="GF141" s="32"/>
      <c r="GG141" s="32"/>
      <c r="GH141" s="32"/>
      <c r="GI141" s="32"/>
      <c r="GJ141" s="32"/>
      <c r="GK141" s="32"/>
      <c r="GL141" s="32"/>
      <c r="GM141" s="32"/>
      <c r="GN141" s="32"/>
      <c r="GO141" s="32"/>
      <c r="GP141" s="32"/>
      <c r="GQ141" s="32"/>
      <c r="GR141" s="32"/>
      <c r="GS141" s="32"/>
      <c r="GT141" s="32"/>
      <c r="GU141" s="32"/>
      <c r="GV141" s="32"/>
      <c r="GW141" s="32"/>
      <c r="GX141" s="32"/>
      <c r="GY141" s="32"/>
      <c r="GZ141" s="32"/>
      <c r="HA141" s="32"/>
      <c r="HB141" s="32"/>
      <c r="HC141" s="32"/>
      <c r="HD141" s="32"/>
      <c r="HE141" s="32"/>
      <c r="HF141" s="32"/>
      <c r="HG141" s="32"/>
      <c r="HH141" s="32"/>
      <c r="HI141" s="32"/>
      <c r="HJ141" s="32"/>
      <c r="HK141" s="32"/>
      <c r="HL141" s="32"/>
      <c r="HM141" s="32"/>
      <c r="HN141" s="32"/>
      <c r="HO141" s="32"/>
      <c r="HP141" s="32"/>
      <c r="HQ141" s="32"/>
      <c r="HR141" s="32"/>
      <c r="HS141" s="32"/>
      <c r="HT141" s="32"/>
      <c r="HU141" s="32"/>
      <c r="HV141" s="32"/>
      <c r="HW141" s="32"/>
      <c r="HX141" s="32"/>
      <c r="HY141" s="32"/>
      <c r="HZ141" s="32"/>
      <c r="IA141" s="32"/>
      <c r="IB141" s="32"/>
      <c r="IC141" s="32"/>
      <c r="ID141" s="32"/>
      <c r="IE141" s="32"/>
      <c r="IF141" s="32"/>
      <c r="IG141" s="32"/>
      <c r="IH141" s="32"/>
      <c r="II141" s="32"/>
      <c r="IJ141" s="32"/>
      <c r="IK141" s="32"/>
      <c r="IL141" s="32"/>
      <c r="IM141" s="32"/>
      <c r="IN141" s="32"/>
      <c r="IO141" s="32"/>
      <c r="IP141" s="32"/>
      <c r="IQ141" s="32"/>
      <c r="IR141" s="32"/>
      <c r="IS141" s="32"/>
      <c r="IT141" s="32"/>
      <c r="IU141" s="32"/>
      <c r="IV141" s="32"/>
      <c r="IW141" s="32"/>
      <c r="IX141" s="32"/>
      <c r="IY141" s="32"/>
      <c r="IZ141" s="32"/>
      <c r="JA141" s="32"/>
      <c r="JB141" s="32"/>
      <c r="JC141" s="32"/>
      <c r="JD141" s="32"/>
      <c r="JE141" s="32"/>
      <c r="JF141" s="32"/>
      <c r="JG141" s="32"/>
      <c r="JH141" s="32"/>
      <c r="JI141" s="32"/>
      <c r="JJ141" s="32"/>
      <c r="JK141" s="32"/>
      <c r="JL141" s="32"/>
      <c r="JM141" s="32"/>
      <c r="JN141" s="32"/>
      <c r="JO141" s="32"/>
      <c r="JP141" s="32"/>
      <c r="JQ141" s="32"/>
      <c r="JR141" s="32"/>
      <c r="JS141" s="32"/>
      <c r="JT141" s="32"/>
      <c r="JU141" s="32"/>
      <c r="JV141" s="32"/>
      <c r="JW141" s="32"/>
      <c r="JX141" s="32"/>
      <c r="JY141" s="32"/>
      <c r="JZ141" s="32"/>
      <c r="KA141" s="32"/>
      <c r="KB141" s="32"/>
      <c r="KC141" s="32"/>
      <c r="KD141" s="32"/>
      <c r="KE141" s="32"/>
      <c r="KF141" s="32"/>
      <c r="KG141" s="32"/>
      <c r="KH141" s="32"/>
      <c r="KI141" s="32"/>
      <c r="KJ141" s="32"/>
      <c r="KK141" s="32"/>
      <c r="KL141" s="32"/>
      <c r="KM141" s="32"/>
      <c r="KN141" s="32"/>
      <c r="KO141" s="32"/>
      <c r="KP141" s="32"/>
      <c r="KQ141" s="32"/>
      <c r="KR141" s="32"/>
      <c r="KS141" s="32"/>
      <c r="KT141" s="32"/>
      <c r="KU141" s="32"/>
      <c r="KV141" s="32"/>
      <c r="KW141" s="32"/>
      <c r="KX141" s="32"/>
      <c r="KY141" s="32"/>
      <c r="KZ141" s="32"/>
      <c r="LA141" s="32"/>
      <c r="LB141" s="32"/>
      <c r="LC141" s="32"/>
      <c r="LD141" s="32"/>
      <c r="LE141" s="32"/>
      <c r="LF141" s="32"/>
      <c r="LG141" s="32"/>
      <c r="LH141" s="32"/>
      <c r="LI141" s="32"/>
      <c r="LJ141" s="32"/>
      <c r="LK141" s="32"/>
      <c r="LL141" s="32"/>
      <c r="LM141" s="32"/>
      <c r="LN141" s="32"/>
      <c r="LO141" s="32"/>
      <c r="LP141" s="32"/>
      <c r="LQ141" s="32"/>
    </row>
    <row r="142" spans="2:329"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c r="EJ142" s="32"/>
      <c r="EK142" s="32"/>
      <c r="EL142" s="32"/>
      <c r="EM142" s="32"/>
      <c r="EN142" s="32"/>
      <c r="EO142" s="32"/>
      <c r="EP142" s="32"/>
      <c r="EQ142" s="32"/>
      <c r="ER142" s="32"/>
      <c r="ES142" s="32"/>
      <c r="ET142" s="32"/>
      <c r="EU142" s="32"/>
      <c r="EV142" s="32"/>
      <c r="EW142" s="32"/>
      <c r="EX142" s="32"/>
      <c r="EY142" s="32"/>
      <c r="EZ142" s="32"/>
      <c r="FA142" s="32"/>
      <c r="FB142" s="32"/>
      <c r="FC142" s="32"/>
      <c r="FD142" s="32"/>
      <c r="FE142" s="32"/>
      <c r="FF142" s="32"/>
      <c r="FG142" s="32"/>
      <c r="FH142" s="32"/>
      <c r="FI142" s="32"/>
      <c r="FJ142" s="32"/>
      <c r="FK142" s="32"/>
      <c r="FL142" s="32"/>
      <c r="FM142" s="32"/>
      <c r="FN142" s="32"/>
      <c r="FO142" s="32"/>
      <c r="FP142" s="32"/>
      <c r="FQ142" s="32"/>
      <c r="FR142" s="32"/>
      <c r="FS142" s="32"/>
      <c r="FT142" s="32"/>
      <c r="FU142" s="32"/>
      <c r="FV142" s="32"/>
      <c r="FW142" s="32"/>
      <c r="FX142" s="32"/>
      <c r="FY142" s="32"/>
      <c r="FZ142" s="32"/>
      <c r="GA142" s="32"/>
      <c r="GB142" s="32"/>
      <c r="GC142" s="32"/>
      <c r="GD142" s="32"/>
      <c r="GE142" s="32"/>
      <c r="GF142" s="32"/>
      <c r="GG142" s="32"/>
      <c r="GH142" s="32"/>
      <c r="GI142" s="32"/>
      <c r="GJ142" s="32"/>
      <c r="GK142" s="32"/>
      <c r="GL142" s="32"/>
      <c r="GM142" s="32"/>
      <c r="GN142" s="32"/>
      <c r="GO142" s="32"/>
      <c r="GP142" s="32"/>
      <c r="GQ142" s="32"/>
      <c r="GR142" s="32"/>
      <c r="GS142" s="32"/>
      <c r="GT142" s="32"/>
      <c r="GU142" s="32"/>
      <c r="GV142" s="32"/>
      <c r="GW142" s="32"/>
      <c r="GX142" s="32"/>
      <c r="GY142" s="32"/>
      <c r="GZ142" s="32"/>
      <c r="HA142" s="32"/>
      <c r="HB142" s="32"/>
      <c r="HC142" s="32"/>
      <c r="HD142" s="32"/>
      <c r="HE142" s="32"/>
      <c r="HF142" s="32"/>
      <c r="HG142" s="32"/>
      <c r="HH142" s="32"/>
      <c r="HI142" s="32"/>
      <c r="HJ142" s="32"/>
      <c r="HK142" s="32"/>
      <c r="HL142" s="32"/>
      <c r="HM142" s="32"/>
      <c r="HN142" s="32"/>
      <c r="HO142" s="32"/>
      <c r="HP142" s="32"/>
      <c r="HQ142" s="32"/>
      <c r="HR142" s="32"/>
      <c r="HS142" s="32"/>
      <c r="HT142" s="32"/>
      <c r="HU142" s="32"/>
      <c r="HV142" s="32"/>
      <c r="HW142" s="32"/>
      <c r="HX142" s="32"/>
      <c r="HY142" s="32"/>
      <c r="HZ142" s="32"/>
      <c r="IA142" s="32"/>
      <c r="IB142" s="32"/>
      <c r="IC142" s="32"/>
      <c r="ID142" s="32"/>
      <c r="IE142" s="32"/>
      <c r="IF142" s="32"/>
      <c r="IG142" s="32"/>
      <c r="IH142" s="32"/>
      <c r="II142" s="32"/>
      <c r="IJ142" s="32"/>
      <c r="IK142" s="32"/>
      <c r="IL142" s="32"/>
      <c r="IM142" s="32"/>
      <c r="IN142" s="32"/>
      <c r="IO142" s="32"/>
      <c r="IP142" s="32"/>
      <c r="IQ142" s="32"/>
      <c r="IR142" s="32"/>
      <c r="IS142" s="32"/>
      <c r="IT142" s="32"/>
      <c r="IU142" s="32"/>
      <c r="IV142" s="32"/>
      <c r="IW142" s="32"/>
      <c r="IX142" s="32"/>
      <c r="IY142" s="32"/>
      <c r="IZ142" s="32"/>
      <c r="JA142" s="32"/>
      <c r="JB142" s="32"/>
      <c r="JC142" s="32"/>
      <c r="JD142" s="32"/>
      <c r="JE142" s="32"/>
      <c r="JF142" s="32"/>
      <c r="JG142" s="32"/>
      <c r="JH142" s="32"/>
      <c r="JI142" s="32"/>
      <c r="JJ142" s="32"/>
      <c r="JK142" s="32"/>
      <c r="JL142" s="32"/>
      <c r="JM142" s="32"/>
      <c r="JN142" s="32"/>
      <c r="JO142" s="32"/>
      <c r="JP142" s="32"/>
      <c r="JQ142" s="32"/>
      <c r="JR142" s="32"/>
      <c r="JS142" s="32"/>
      <c r="JT142" s="32"/>
      <c r="JU142" s="32"/>
      <c r="JV142" s="32"/>
      <c r="JW142" s="32"/>
      <c r="JX142" s="32"/>
      <c r="JY142" s="32"/>
      <c r="JZ142" s="32"/>
      <c r="KA142" s="32"/>
      <c r="KB142" s="32"/>
      <c r="KC142" s="32"/>
      <c r="KD142" s="32"/>
      <c r="KE142" s="32"/>
      <c r="KF142" s="32"/>
      <c r="KG142" s="32"/>
      <c r="KH142" s="32"/>
      <c r="KI142" s="32"/>
      <c r="KJ142" s="32"/>
      <c r="KK142" s="32"/>
      <c r="KL142" s="32"/>
      <c r="KM142" s="32"/>
      <c r="KN142" s="32"/>
      <c r="KO142" s="32"/>
      <c r="KP142" s="32"/>
      <c r="KQ142" s="32"/>
      <c r="KR142" s="32"/>
      <c r="KS142" s="32"/>
      <c r="KT142" s="32"/>
      <c r="KU142" s="32"/>
      <c r="KV142" s="32"/>
      <c r="KW142" s="32"/>
      <c r="KX142" s="32"/>
      <c r="KY142" s="32"/>
      <c r="KZ142" s="32"/>
      <c r="LA142" s="32"/>
      <c r="LB142" s="32"/>
      <c r="LC142" s="32"/>
      <c r="LD142" s="32"/>
      <c r="LE142" s="32"/>
      <c r="LF142" s="32"/>
      <c r="LG142" s="32"/>
      <c r="LH142" s="32"/>
      <c r="LI142" s="32"/>
      <c r="LJ142" s="32"/>
      <c r="LK142" s="32"/>
      <c r="LL142" s="32"/>
      <c r="LM142" s="32"/>
      <c r="LN142" s="32"/>
      <c r="LO142" s="32"/>
      <c r="LP142" s="32"/>
      <c r="LQ142" s="32"/>
    </row>
    <row r="143" spans="2:329"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c r="DB143" s="32"/>
      <c r="DC143" s="32"/>
      <c r="DD143" s="32"/>
      <c r="DE143" s="32"/>
      <c r="DF143" s="32"/>
      <c r="DG143" s="32"/>
      <c r="DH143" s="32"/>
      <c r="DI143" s="32"/>
      <c r="DJ143" s="32"/>
      <c r="DK143" s="32"/>
      <c r="DL143" s="32"/>
      <c r="DM143" s="32"/>
      <c r="DN143" s="32"/>
      <c r="DO143" s="32"/>
      <c r="DP143" s="32"/>
      <c r="DQ143" s="32"/>
      <c r="DR143" s="32"/>
      <c r="DS143" s="32"/>
      <c r="DT143" s="32"/>
      <c r="DU143" s="32"/>
      <c r="DV143" s="32"/>
      <c r="DW143" s="32"/>
      <c r="DX143" s="32"/>
      <c r="DY143" s="32"/>
      <c r="DZ143" s="32"/>
      <c r="EA143" s="32"/>
      <c r="EB143" s="32"/>
      <c r="EC143" s="32"/>
      <c r="ED143" s="32"/>
      <c r="EE143" s="32"/>
      <c r="EF143" s="32"/>
      <c r="EG143" s="32"/>
      <c r="EH143" s="32"/>
      <c r="EI143" s="32"/>
      <c r="EJ143" s="32"/>
      <c r="EK143" s="32"/>
      <c r="EL143" s="32"/>
      <c r="EM143" s="32"/>
      <c r="EN143" s="32"/>
      <c r="EO143" s="32"/>
      <c r="EP143" s="32"/>
      <c r="EQ143" s="32"/>
      <c r="ER143" s="32"/>
      <c r="ES143" s="32"/>
      <c r="ET143" s="32"/>
      <c r="EU143" s="32"/>
      <c r="EV143" s="32"/>
      <c r="EW143" s="32"/>
      <c r="EX143" s="32"/>
      <c r="EY143" s="32"/>
      <c r="EZ143" s="32"/>
      <c r="FA143" s="32"/>
      <c r="FB143" s="32"/>
      <c r="FC143" s="32"/>
      <c r="FD143" s="32"/>
      <c r="FE143" s="32"/>
      <c r="FF143" s="32"/>
      <c r="FG143" s="32"/>
      <c r="FH143" s="32"/>
      <c r="FI143" s="32"/>
      <c r="FJ143" s="32"/>
      <c r="FK143" s="32"/>
      <c r="FL143" s="32"/>
      <c r="FM143" s="32"/>
      <c r="FN143" s="32"/>
      <c r="FO143" s="32"/>
      <c r="FP143" s="32"/>
      <c r="FQ143" s="32"/>
      <c r="FR143" s="32"/>
      <c r="FS143" s="32"/>
      <c r="FT143" s="32"/>
      <c r="FU143" s="32"/>
      <c r="FV143" s="32"/>
      <c r="FW143" s="32"/>
      <c r="FX143" s="32"/>
      <c r="FY143" s="32"/>
      <c r="FZ143" s="32"/>
      <c r="GA143" s="32"/>
      <c r="GB143" s="32"/>
      <c r="GC143" s="32"/>
      <c r="GD143" s="32"/>
      <c r="GE143" s="32"/>
      <c r="GF143" s="32"/>
      <c r="GG143" s="32"/>
      <c r="GH143" s="32"/>
      <c r="GI143" s="32"/>
      <c r="GJ143" s="32"/>
      <c r="GK143" s="32"/>
      <c r="GL143" s="32"/>
      <c r="GM143" s="32"/>
      <c r="GN143" s="32"/>
      <c r="GO143" s="32"/>
      <c r="GP143" s="32"/>
      <c r="GQ143" s="32"/>
      <c r="GR143" s="32"/>
      <c r="GS143" s="32"/>
      <c r="GT143" s="32"/>
      <c r="GU143" s="32"/>
      <c r="GV143" s="32"/>
      <c r="GW143" s="32"/>
      <c r="GX143" s="32"/>
      <c r="GY143" s="32"/>
      <c r="GZ143" s="32"/>
      <c r="HA143" s="32"/>
      <c r="HB143" s="32"/>
      <c r="HC143" s="32"/>
      <c r="HD143" s="32"/>
      <c r="HE143" s="32"/>
      <c r="HF143" s="32"/>
      <c r="HG143" s="32"/>
      <c r="HH143" s="32"/>
      <c r="HI143" s="32"/>
      <c r="HJ143" s="32"/>
      <c r="HK143" s="32"/>
      <c r="HL143" s="32"/>
      <c r="HM143" s="32"/>
      <c r="HN143" s="32"/>
      <c r="HO143" s="32"/>
      <c r="HP143" s="32"/>
      <c r="HQ143" s="32"/>
      <c r="HR143" s="32"/>
      <c r="HS143" s="32"/>
      <c r="HT143" s="32"/>
      <c r="HU143" s="32"/>
      <c r="HV143" s="32"/>
      <c r="HW143" s="32"/>
      <c r="HX143" s="32"/>
      <c r="HY143" s="32"/>
      <c r="HZ143" s="32"/>
      <c r="IA143" s="32"/>
      <c r="IB143" s="32"/>
      <c r="IC143" s="32"/>
      <c r="ID143" s="32"/>
      <c r="IE143" s="32"/>
      <c r="IF143" s="32"/>
      <c r="IG143" s="32"/>
      <c r="IH143" s="32"/>
      <c r="II143" s="32"/>
      <c r="IJ143" s="32"/>
      <c r="IK143" s="32"/>
      <c r="IL143" s="32"/>
      <c r="IM143" s="32"/>
      <c r="IN143" s="32"/>
      <c r="IO143" s="32"/>
      <c r="IP143" s="32"/>
      <c r="IQ143" s="32"/>
      <c r="IR143" s="32"/>
      <c r="IS143" s="32"/>
      <c r="IT143" s="32"/>
      <c r="IU143" s="32"/>
      <c r="IV143" s="32"/>
      <c r="IW143" s="32"/>
      <c r="IX143" s="32"/>
      <c r="IY143" s="32"/>
      <c r="IZ143" s="32"/>
      <c r="JA143" s="32"/>
      <c r="JB143" s="32"/>
      <c r="JC143" s="32"/>
      <c r="JD143" s="32"/>
      <c r="JE143" s="32"/>
      <c r="JF143" s="32"/>
      <c r="JG143" s="32"/>
      <c r="JH143" s="32"/>
      <c r="JI143" s="32"/>
      <c r="JJ143" s="32"/>
      <c r="JK143" s="32"/>
      <c r="JL143" s="32"/>
      <c r="JM143" s="32"/>
      <c r="JN143" s="32"/>
      <c r="JO143" s="32"/>
      <c r="JP143" s="32"/>
      <c r="JQ143" s="32"/>
      <c r="JR143" s="32"/>
      <c r="JS143" s="32"/>
      <c r="JT143" s="32"/>
      <c r="JU143" s="32"/>
      <c r="JV143" s="32"/>
      <c r="JW143" s="32"/>
      <c r="JX143" s="32"/>
      <c r="JY143" s="32"/>
      <c r="JZ143" s="32"/>
      <c r="KA143" s="32"/>
      <c r="KB143" s="32"/>
      <c r="KC143" s="32"/>
      <c r="KD143" s="32"/>
      <c r="KE143" s="32"/>
      <c r="KF143" s="32"/>
      <c r="KG143" s="32"/>
      <c r="KH143" s="32"/>
      <c r="KI143" s="32"/>
      <c r="KJ143" s="32"/>
      <c r="KK143" s="32"/>
      <c r="KL143" s="32"/>
      <c r="KM143" s="32"/>
      <c r="KN143" s="32"/>
      <c r="KO143" s="32"/>
      <c r="KP143" s="32"/>
      <c r="KQ143" s="32"/>
      <c r="KR143" s="32"/>
      <c r="KS143" s="32"/>
      <c r="KT143" s="32"/>
      <c r="KU143" s="32"/>
      <c r="KV143" s="32"/>
      <c r="KW143" s="32"/>
      <c r="KX143" s="32"/>
      <c r="KY143" s="32"/>
      <c r="KZ143" s="32"/>
      <c r="LA143" s="32"/>
      <c r="LB143" s="32"/>
      <c r="LC143" s="32"/>
      <c r="LD143" s="32"/>
      <c r="LE143" s="32"/>
      <c r="LF143" s="32"/>
      <c r="LG143" s="32"/>
      <c r="LH143" s="32"/>
      <c r="LI143" s="32"/>
      <c r="LJ143" s="32"/>
      <c r="LK143" s="32"/>
      <c r="LL143" s="32"/>
      <c r="LM143" s="32"/>
      <c r="LN143" s="32"/>
      <c r="LO143" s="32"/>
      <c r="LP143" s="32"/>
      <c r="LQ143" s="32"/>
    </row>
    <row r="144" spans="2:329"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c r="EJ144" s="32"/>
      <c r="EK144" s="32"/>
      <c r="EL144" s="32"/>
      <c r="EM144" s="32"/>
      <c r="EN144" s="32"/>
      <c r="EO144" s="32"/>
      <c r="EP144" s="32"/>
      <c r="EQ144" s="32"/>
      <c r="ER144" s="32"/>
      <c r="ES144" s="32"/>
      <c r="ET144" s="32"/>
      <c r="EU144" s="32"/>
      <c r="EV144" s="32"/>
      <c r="EW144" s="32"/>
      <c r="EX144" s="32"/>
      <c r="EY144" s="32"/>
      <c r="EZ144" s="32"/>
      <c r="FA144" s="32"/>
      <c r="FB144" s="32"/>
      <c r="FC144" s="32"/>
      <c r="FD144" s="32"/>
      <c r="FE144" s="32"/>
      <c r="FF144" s="32"/>
      <c r="FG144" s="32"/>
      <c r="FH144" s="32"/>
      <c r="FI144" s="32"/>
      <c r="FJ144" s="32"/>
      <c r="FK144" s="32"/>
      <c r="FL144" s="32"/>
      <c r="FM144" s="32"/>
      <c r="FN144" s="32"/>
      <c r="FO144" s="32"/>
      <c r="FP144" s="32"/>
      <c r="FQ144" s="32"/>
      <c r="FR144" s="32"/>
      <c r="FS144" s="32"/>
      <c r="FT144" s="32"/>
      <c r="FU144" s="32"/>
      <c r="FV144" s="32"/>
      <c r="FW144" s="32"/>
      <c r="FX144" s="32"/>
      <c r="FY144" s="32"/>
      <c r="FZ144" s="32"/>
      <c r="GA144" s="32"/>
      <c r="GB144" s="32"/>
      <c r="GC144" s="32"/>
      <c r="GD144" s="32"/>
      <c r="GE144" s="32"/>
      <c r="GF144" s="32"/>
      <c r="GG144" s="32"/>
      <c r="GH144" s="32"/>
      <c r="GI144" s="32"/>
      <c r="GJ144" s="32"/>
      <c r="GK144" s="32"/>
      <c r="GL144" s="32"/>
      <c r="GM144" s="32"/>
      <c r="GN144" s="32"/>
      <c r="GO144" s="32"/>
      <c r="GP144" s="32"/>
      <c r="GQ144" s="32"/>
      <c r="GR144" s="32"/>
      <c r="GS144" s="32"/>
      <c r="GT144" s="32"/>
      <c r="GU144" s="32"/>
      <c r="GV144" s="32"/>
      <c r="GW144" s="32"/>
      <c r="GX144" s="32"/>
      <c r="GY144" s="32"/>
      <c r="GZ144" s="32"/>
      <c r="HA144" s="32"/>
      <c r="HB144" s="32"/>
      <c r="HC144" s="32"/>
      <c r="HD144" s="32"/>
      <c r="HE144" s="32"/>
      <c r="HF144" s="32"/>
      <c r="HG144" s="32"/>
      <c r="HH144" s="32"/>
      <c r="HI144" s="32"/>
      <c r="HJ144" s="32"/>
      <c r="HK144" s="32"/>
      <c r="HL144" s="32"/>
      <c r="HM144" s="32"/>
      <c r="HN144" s="32"/>
      <c r="HO144" s="32"/>
      <c r="HP144" s="32"/>
      <c r="HQ144" s="32"/>
      <c r="HR144" s="32"/>
      <c r="HS144" s="32"/>
      <c r="HT144" s="32"/>
      <c r="HU144" s="32"/>
      <c r="HV144" s="32"/>
      <c r="HW144" s="32"/>
      <c r="HX144" s="32"/>
      <c r="HY144" s="32"/>
      <c r="HZ144" s="32"/>
      <c r="IA144" s="32"/>
      <c r="IB144" s="32"/>
      <c r="IC144" s="32"/>
      <c r="ID144" s="32"/>
      <c r="IE144" s="32"/>
      <c r="IF144" s="32"/>
      <c r="IG144" s="32"/>
      <c r="IH144" s="32"/>
      <c r="II144" s="32"/>
      <c r="IJ144" s="32"/>
      <c r="IK144" s="32"/>
      <c r="IL144" s="32"/>
      <c r="IM144" s="32"/>
      <c r="IN144" s="32"/>
      <c r="IO144" s="32"/>
      <c r="IP144" s="32"/>
      <c r="IQ144" s="32"/>
      <c r="IR144" s="32"/>
      <c r="IS144" s="32"/>
      <c r="IT144" s="32"/>
      <c r="IU144" s="32"/>
      <c r="IV144" s="32"/>
      <c r="IW144" s="32"/>
      <c r="IX144" s="32"/>
      <c r="IY144" s="32"/>
      <c r="IZ144" s="32"/>
      <c r="JA144" s="32"/>
      <c r="JB144" s="32"/>
      <c r="JC144" s="32"/>
      <c r="JD144" s="32"/>
      <c r="JE144" s="32"/>
      <c r="JF144" s="32"/>
      <c r="JG144" s="32"/>
      <c r="JH144" s="32"/>
      <c r="JI144" s="32"/>
      <c r="JJ144" s="32"/>
      <c r="JK144" s="32"/>
      <c r="JL144" s="32"/>
      <c r="JM144" s="32"/>
      <c r="JN144" s="32"/>
      <c r="JO144" s="32"/>
      <c r="JP144" s="32"/>
      <c r="JQ144" s="32"/>
      <c r="JR144" s="32"/>
      <c r="JS144" s="32"/>
      <c r="JT144" s="32"/>
      <c r="JU144" s="32"/>
      <c r="JV144" s="32"/>
      <c r="JW144" s="32"/>
      <c r="JX144" s="32"/>
      <c r="JY144" s="32"/>
      <c r="JZ144" s="32"/>
      <c r="KA144" s="32"/>
      <c r="KB144" s="32"/>
      <c r="KC144" s="32"/>
      <c r="KD144" s="32"/>
      <c r="KE144" s="32"/>
      <c r="KF144" s="32"/>
      <c r="KG144" s="32"/>
      <c r="KH144" s="32"/>
      <c r="KI144" s="32"/>
      <c r="KJ144" s="32"/>
      <c r="KK144" s="32"/>
      <c r="KL144" s="32"/>
      <c r="KM144" s="32"/>
      <c r="KN144" s="32"/>
      <c r="KO144" s="32"/>
      <c r="KP144" s="32"/>
      <c r="KQ144" s="32"/>
      <c r="KR144" s="32"/>
      <c r="KS144" s="32"/>
      <c r="KT144" s="32"/>
      <c r="KU144" s="32"/>
      <c r="KV144" s="32"/>
      <c r="KW144" s="32"/>
      <c r="KX144" s="32"/>
      <c r="KY144" s="32"/>
      <c r="KZ144" s="32"/>
      <c r="LA144" s="32"/>
      <c r="LB144" s="32"/>
      <c r="LC144" s="32"/>
      <c r="LD144" s="32"/>
      <c r="LE144" s="32"/>
      <c r="LF144" s="32"/>
      <c r="LG144" s="32"/>
      <c r="LH144" s="32"/>
      <c r="LI144" s="32"/>
      <c r="LJ144" s="32"/>
      <c r="LK144" s="32"/>
      <c r="LL144" s="32"/>
      <c r="LM144" s="32"/>
      <c r="LN144" s="32"/>
      <c r="LO144" s="32"/>
      <c r="LP144" s="32"/>
      <c r="LQ144" s="32"/>
    </row>
    <row r="145" spans="2:329"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c r="EJ145" s="32"/>
      <c r="EK145" s="32"/>
      <c r="EL145" s="32"/>
      <c r="EM145" s="32"/>
      <c r="EN145" s="32"/>
      <c r="EO145" s="32"/>
      <c r="EP145" s="32"/>
      <c r="EQ145" s="32"/>
      <c r="ER145" s="32"/>
      <c r="ES145" s="32"/>
      <c r="ET145" s="32"/>
      <c r="EU145" s="32"/>
      <c r="EV145" s="32"/>
      <c r="EW145" s="32"/>
      <c r="EX145" s="32"/>
      <c r="EY145" s="32"/>
      <c r="EZ145" s="32"/>
      <c r="FA145" s="32"/>
      <c r="FB145" s="32"/>
      <c r="FC145" s="32"/>
      <c r="FD145" s="32"/>
      <c r="FE145" s="32"/>
      <c r="FF145" s="32"/>
      <c r="FG145" s="32"/>
      <c r="FH145" s="32"/>
      <c r="FI145" s="32"/>
      <c r="FJ145" s="32"/>
      <c r="FK145" s="32"/>
      <c r="FL145" s="32"/>
      <c r="FM145" s="32"/>
      <c r="FN145" s="32"/>
      <c r="FO145" s="32"/>
      <c r="FP145" s="32"/>
      <c r="FQ145" s="32"/>
      <c r="FR145" s="32"/>
      <c r="FS145" s="32"/>
      <c r="FT145" s="32"/>
      <c r="FU145" s="32"/>
      <c r="FV145" s="32"/>
      <c r="FW145" s="32"/>
      <c r="FX145" s="32"/>
      <c r="FY145" s="32"/>
      <c r="FZ145" s="32"/>
      <c r="GA145" s="32"/>
      <c r="GB145" s="32"/>
      <c r="GC145" s="32"/>
      <c r="GD145" s="32"/>
      <c r="GE145" s="32"/>
      <c r="GF145" s="32"/>
      <c r="GG145" s="32"/>
      <c r="GH145" s="32"/>
      <c r="GI145" s="32"/>
      <c r="GJ145" s="32"/>
      <c r="GK145" s="32"/>
      <c r="GL145" s="32"/>
      <c r="GM145" s="32"/>
      <c r="GN145" s="32"/>
      <c r="GO145" s="32"/>
      <c r="GP145" s="32"/>
      <c r="GQ145" s="32"/>
      <c r="GR145" s="32"/>
      <c r="GS145" s="32"/>
      <c r="GT145" s="32"/>
      <c r="GU145" s="32"/>
      <c r="GV145" s="32"/>
      <c r="GW145" s="32"/>
      <c r="GX145" s="32"/>
      <c r="GY145" s="32"/>
      <c r="GZ145" s="32"/>
      <c r="HA145" s="32"/>
      <c r="HB145" s="32"/>
      <c r="HC145" s="32"/>
      <c r="HD145" s="32"/>
      <c r="HE145" s="32"/>
      <c r="HF145" s="32"/>
      <c r="HG145" s="32"/>
      <c r="HH145" s="32"/>
      <c r="HI145" s="32"/>
      <c r="HJ145" s="32"/>
      <c r="HK145" s="32"/>
      <c r="HL145" s="32"/>
      <c r="HM145" s="32"/>
      <c r="HN145" s="32"/>
      <c r="HO145" s="32"/>
      <c r="HP145" s="32"/>
      <c r="HQ145" s="32"/>
      <c r="HR145" s="32"/>
      <c r="HS145" s="32"/>
      <c r="HT145" s="32"/>
      <c r="HU145" s="32"/>
      <c r="HV145" s="32"/>
      <c r="HW145" s="32"/>
      <c r="HX145" s="32"/>
      <c r="HY145" s="32"/>
      <c r="HZ145" s="32"/>
      <c r="IA145" s="32"/>
      <c r="IB145" s="32"/>
      <c r="IC145" s="32"/>
      <c r="ID145" s="32"/>
      <c r="IE145" s="32"/>
      <c r="IF145" s="32"/>
      <c r="IG145" s="32"/>
      <c r="IH145" s="32"/>
      <c r="II145" s="32"/>
      <c r="IJ145" s="32"/>
      <c r="IK145" s="32"/>
      <c r="IL145" s="32"/>
      <c r="IM145" s="32"/>
      <c r="IN145" s="32"/>
      <c r="IO145" s="32"/>
      <c r="IP145" s="32"/>
      <c r="IQ145" s="32"/>
      <c r="IR145" s="32"/>
      <c r="IS145" s="32"/>
      <c r="IT145" s="32"/>
      <c r="IU145" s="32"/>
      <c r="IV145" s="32"/>
      <c r="IW145" s="32"/>
      <c r="IX145" s="32"/>
      <c r="IY145" s="32"/>
      <c r="IZ145" s="32"/>
      <c r="JA145" s="32"/>
      <c r="JB145" s="32"/>
      <c r="JC145" s="32"/>
      <c r="JD145" s="32"/>
      <c r="JE145" s="32"/>
      <c r="JF145" s="32"/>
      <c r="JG145" s="32"/>
      <c r="JH145" s="32"/>
      <c r="JI145" s="32"/>
      <c r="JJ145" s="32"/>
      <c r="JK145" s="32"/>
      <c r="JL145" s="32"/>
      <c r="JM145" s="32"/>
      <c r="JN145" s="32"/>
      <c r="JO145" s="32"/>
      <c r="JP145" s="32"/>
      <c r="JQ145" s="32"/>
      <c r="JR145" s="32"/>
      <c r="JS145" s="32"/>
      <c r="JT145" s="32"/>
      <c r="JU145" s="32"/>
      <c r="JV145" s="32"/>
      <c r="JW145" s="32"/>
      <c r="JX145" s="32"/>
      <c r="JY145" s="32"/>
      <c r="JZ145" s="32"/>
      <c r="KA145" s="32"/>
      <c r="KB145" s="32"/>
      <c r="KC145" s="32"/>
      <c r="KD145" s="32"/>
      <c r="KE145" s="32"/>
      <c r="KF145" s="32"/>
      <c r="KG145" s="32"/>
      <c r="KH145" s="32"/>
      <c r="KI145" s="32"/>
      <c r="KJ145" s="32"/>
      <c r="KK145" s="32"/>
      <c r="KL145" s="32"/>
      <c r="KM145" s="32"/>
      <c r="KN145" s="32"/>
      <c r="KO145" s="32"/>
      <c r="KP145" s="32"/>
      <c r="KQ145" s="32"/>
      <c r="KR145" s="32"/>
      <c r="KS145" s="32"/>
      <c r="KT145" s="32"/>
      <c r="KU145" s="32"/>
      <c r="KV145" s="32"/>
      <c r="KW145" s="32"/>
      <c r="KX145" s="32"/>
      <c r="KY145" s="32"/>
      <c r="KZ145" s="32"/>
      <c r="LA145" s="32"/>
      <c r="LB145" s="32"/>
      <c r="LC145" s="32"/>
      <c r="LD145" s="32"/>
      <c r="LE145" s="32"/>
      <c r="LF145" s="32"/>
      <c r="LG145" s="32"/>
      <c r="LH145" s="32"/>
      <c r="LI145" s="32"/>
      <c r="LJ145" s="32"/>
      <c r="LK145" s="32"/>
      <c r="LL145" s="32"/>
      <c r="LM145" s="32"/>
      <c r="LN145" s="32"/>
      <c r="LO145" s="32"/>
      <c r="LP145" s="32"/>
      <c r="LQ145" s="32"/>
    </row>
    <row r="146" spans="2:329"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c r="EJ146" s="32"/>
      <c r="EK146" s="32"/>
      <c r="EL146" s="32"/>
      <c r="EM146" s="32"/>
      <c r="EN146" s="32"/>
      <c r="EO146" s="32"/>
      <c r="EP146" s="32"/>
      <c r="EQ146" s="32"/>
      <c r="ER146" s="32"/>
      <c r="ES146" s="32"/>
      <c r="ET146" s="32"/>
      <c r="EU146" s="32"/>
      <c r="EV146" s="32"/>
      <c r="EW146" s="32"/>
      <c r="EX146" s="32"/>
      <c r="EY146" s="32"/>
      <c r="EZ146" s="32"/>
      <c r="FA146" s="32"/>
      <c r="FB146" s="32"/>
      <c r="FC146" s="32"/>
      <c r="FD146" s="32"/>
      <c r="FE146" s="32"/>
      <c r="FF146" s="32"/>
      <c r="FG146" s="32"/>
      <c r="FH146" s="32"/>
      <c r="FI146" s="32"/>
      <c r="FJ146" s="32"/>
      <c r="FK146" s="32"/>
      <c r="FL146" s="32"/>
      <c r="FM146" s="32"/>
      <c r="FN146" s="32"/>
      <c r="FO146" s="32"/>
      <c r="FP146" s="32"/>
      <c r="FQ146" s="32"/>
      <c r="FR146" s="32"/>
      <c r="FS146" s="32"/>
      <c r="FT146" s="32"/>
      <c r="FU146" s="32"/>
      <c r="FV146" s="32"/>
      <c r="FW146" s="32"/>
      <c r="FX146" s="32"/>
      <c r="FY146" s="32"/>
      <c r="FZ146" s="32"/>
      <c r="GA146" s="32"/>
      <c r="GB146" s="32"/>
      <c r="GC146" s="32"/>
      <c r="GD146" s="32"/>
      <c r="GE146" s="32"/>
      <c r="GF146" s="32"/>
      <c r="GG146" s="32"/>
      <c r="GH146" s="32"/>
      <c r="GI146" s="32"/>
      <c r="GJ146" s="32"/>
      <c r="GK146" s="32"/>
      <c r="GL146" s="32"/>
      <c r="GM146" s="32"/>
      <c r="GN146" s="32"/>
      <c r="GO146" s="32"/>
      <c r="GP146" s="32"/>
      <c r="GQ146" s="32"/>
      <c r="GR146" s="32"/>
      <c r="GS146" s="32"/>
      <c r="GT146" s="32"/>
      <c r="GU146" s="32"/>
      <c r="GV146" s="32"/>
      <c r="GW146" s="32"/>
      <c r="GX146" s="32"/>
      <c r="GY146" s="32"/>
      <c r="GZ146" s="32"/>
      <c r="HA146" s="32"/>
      <c r="HB146" s="32"/>
      <c r="HC146" s="32"/>
      <c r="HD146" s="32"/>
      <c r="HE146" s="32"/>
      <c r="HF146" s="32"/>
      <c r="HG146" s="32"/>
      <c r="HH146" s="32"/>
      <c r="HI146" s="32"/>
      <c r="HJ146" s="32"/>
      <c r="HK146" s="32"/>
      <c r="HL146" s="32"/>
      <c r="HM146" s="32"/>
      <c r="HN146" s="32"/>
      <c r="HO146" s="32"/>
      <c r="HP146" s="32"/>
      <c r="HQ146" s="32"/>
      <c r="HR146" s="32"/>
      <c r="HS146" s="32"/>
      <c r="HT146" s="32"/>
      <c r="HU146" s="32"/>
      <c r="HV146" s="32"/>
      <c r="HW146" s="32"/>
      <c r="HX146" s="32"/>
      <c r="HY146" s="32"/>
      <c r="HZ146" s="32"/>
      <c r="IA146" s="32"/>
      <c r="IB146" s="32"/>
      <c r="IC146" s="32"/>
      <c r="ID146" s="32"/>
      <c r="IE146" s="32"/>
      <c r="IF146" s="32"/>
      <c r="IG146" s="32"/>
      <c r="IH146" s="32"/>
      <c r="II146" s="32"/>
      <c r="IJ146" s="32"/>
      <c r="IK146" s="32"/>
      <c r="IL146" s="32"/>
      <c r="IM146" s="32"/>
      <c r="IN146" s="32"/>
      <c r="IO146" s="32"/>
      <c r="IP146" s="32"/>
      <c r="IQ146" s="32"/>
      <c r="IR146" s="32"/>
      <c r="IS146" s="32"/>
      <c r="IT146" s="32"/>
      <c r="IU146" s="32"/>
      <c r="IV146" s="32"/>
      <c r="IW146" s="32"/>
      <c r="IX146" s="32"/>
      <c r="IY146" s="32"/>
      <c r="IZ146" s="32"/>
      <c r="JA146" s="32"/>
      <c r="JB146" s="32"/>
      <c r="JC146" s="32"/>
      <c r="JD146" s="32"/>
      <c r="JE146" s="32"/>
      <c r="JF146" s="32"/>
      <c r="JG146" s="32"/>
      <c r="JH146" s="32"/>
      <c r="JI146" s="32"/>
      <c r="JJ146" s="32"/>
      <c r="JK146" s="32"/>
      <c r="JL146" s="32"/>
      <c r="JM146" s="32"/>
      <c r="JN146" s="32"/>
      <c r="JO146" s="32"/>
      <c r="JP146" s="32"/>
      <c r="JQ146" s="32"/>
      <c r="JR146" s="32"/>
      <c r="JS146" s="32"/>
      <c r="JT146" s="32"/>
      <c r="JU146" s="32"/>
      <c r="JV146" s="32"/>
      <c r="JW146" s="32"/>
      <c r="JX146" s="32"/>
      <c r="JY146" s="32"/>
      <c r="JZ146" s="32"/>
      <c r="KA146" s="32"/>
      <c r="KB146" s="32"/>
      <c r="KC146" s="32"/>
      <c r="KD146" s="32"/>
      <c r="KE146" s="32"/>
      <c r="KF146" s="32"/>
      <c r="KG146" s="32"/>
      <c r="KH146" s="32"/>
      <c r="KI146" s="32"/>
      <c r="KJ146" s="32"/>
      <c r="KK146" s="32"/>
      <c r="KL146" s="32"/>
      <c r="KM146" s="32"/>
      <c r="KN146" s="32"/>
      <c r="KO146" s="32"/>
      <c r="KP146" s="32"/>
      <c r="KQ146" s="32"/>
      <c r="KR146" s="32"/>
      <c r="KS146" s="32"/>
      <c r="KT146" s="32"/>
      <c r="KU146" s="32"/>
      <c r="KV146" s="32"/>
      <c r="KW146" s="32"/>
      <c r="KX146" s="32"/>
      <c r="KY146" s="32"/>
      <c r="KZ146" s="32"/>
      <c r="LA146" s="32"/>
      <c r="LB146" s="32"/>
      <c r="LC146" s="32"/>
      <c r="LD146" s="32"/>
      <c r="LE146" s="32"/>
      <c r="LF146" s="32"/>
      <c r="LG146" s="32"/>
      <c r="LH146" s="32"/>
      <c r="LI146" s="32"/>
      <c r="LJ146" s="32"/>
      <c r="LK146" s="32"/>
      <c r="LL146" s="32"/>
      <c r="LM146" s="32"/>
      <c r="LN146" s="32"/>
      <c r="LO146" s="32"/>
      <c r="LP146" s="32"/>
      <c r="LQ146" s="32"/>
    </row>
    <row r="147" spans="2:329"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c r="EJ147" s="32"/>
      <c r="EK147" s="32"/>
      <c r="EL147" s="32"/>
      <c r="EM147" s="32"/>
      <c r="EN147" s="32"/>
      <c r="EO147" s="32"/>
      <c r="EP147" s="32"/>
      <c r="EQ147" s="32"/>
      <c r="ER147" s="32"/>
      <c r="ES147" s="32"/>
      <c r="ET147" s="32"/>
      <c r="EU147" s="32"/>
      <c r="EV147" s="32"/>
      <c r="EW147" s="32"/>
      <c r="EX147" s="32"/>
      <c r="EY147" s="32"/>
      <c r="EZ147" s="32"/>
      <c r="FA147" s="32"/>
      <c r="FB147" s="32"/>
      <c r="FC147" s="32"/>
      <c r="FD147" s="32"/>
      <c r="FE147" s="32"/>
      <c r="FF147" s="32"/>
      <c r="FG147" s="32"/>
      <c r="FH147" s="32"/>
      <c r="FI147" s="32"/>
      <c r="FJ147" s="32"/>
      <c r="FK147" s="32"/>
      <c r="FL147" s="32"/>
      <c r="FM147" s="32"/>
      <c r="FN147" s="32"/>
      <c r="FO147" s="32"/>
      <c r="FP147" s="32"/>
      <c r="FQ147" s="32"/>
      <c r="FR147" s="32"/>
      <c r="FS147" s="32"/>
      <c r="FT147" s="32"/>
      <c r="FU147" s="32"/>
      <c r="FV147" s="32"/>
      <c r="FW147" s="32"/>
      <c r="FX147" s="32"/>
      <c r="FY147" s="32"/>
      <c r="FZ147" s="32"/>
      <c r="GA147" s="32"/>
      <c r="GB147" s="32"/>
      <c r="GC147" s="32"/>
      <c r="GD147" s="32"/>
      <c r="GE147" s="32"/>
      <c r="GF147" s="32"/>
      <c r="GG147" s="32"/>
      <c r="GH147" s="32"/>
      <c r="GI147" s="32"/>
      <c r="GJ147" s="32"/>
      <c r="GK147" s="32"/>
      <c r="GL147" s="32"/>
      <c r="GM147" s="32"/>
      <c r="GN147" s="32"/>
      <c r="GO147" s="32"/>
      <c r="GP147" s="32"/>
      <c r="GQ147" s="32"/>
      <c r="GR147" s="32"/>
      <c r="GS147" s="32"/>
      <c r="GT147" s="32"/>
      <c r="GU147" s="32"/>
      <c r="GV147" s="32"/>
      <c r="GW147" s="32"/>
      <c r="GX147" s="32"/>
      <c r="GY147" s="32"/>
      <c r="GZ147" s="32"/>
      <c r="HA147" s="32"/>
      <c r="HB147" s="32"/>
      <c r="HC147" s="32"/>
      <c r="HD147" s="32"/>
      <c r="HE147" s="32"/>
      <c r="HF147" s="32"/>
      <c r="HG147" s="32"/>
      <c r="HH147" s="32"/>
      <c r="HI147" s="32"/>
      <c r="HJ147" s="32"/>
      <c r="HK147" s="32"/>
      <c r="HL147" s="32"/>
      <c r="HM147" s="32"/>
      <c r="HN147" s="32"/>
      <c r="HO147" s="32"/>
      <c r="HP147" s="32"/>
      <c r="HQ147" s="32"/>
      <c r="HR147" s="32"/>
      <c r="HS147" s="32"/>
      <c r="HT147" s="32"/>
      <c r="HU147" s="32"/>
      <c r="HV147" s="32"/>
      <c r="HW147" s="32"/>
      <c r="HX147" s="32"/>
      <c r="HY147" s="32"/>
      <c r="HZ147" s="32"/>
      <c r="IA147" s="32"/>
      <c r="IB147" s="32"/>
      <c r="IC147" s="32"/>
      <c r="ID147" s="32"/>
      <c r="IE147" s="32"/>
      <c r="IF147" s="32"/>
      <c r="IG147" s="32"/>
      <c r="IH147" s="32"/>
      <c r="II147" s="32"/>
      <c r="IJ147" s="32"/>
      <c r="IK147" s="32"/>
      <c r="IL147" s="32"/>
      <c r="IM147" s="32"/>
      <c r="IN147" s="32"/>
      <c r="IO147" s="32"/>
      <c r="IP147" s="32"/>
      <c r="IQ147" s="32"/>
      <c r="IR147" s="32"/>
      <c r="IS147" s="32"/>
      <c r="IT147" s="32"/>
      <c r="IU147" s="32"/>
      <c r="IV147" s="32"/>
      <c r="IW147" s="32"/>
      <c r="IX147" s="32"/>
      <c r="IY147" s="32"/>
      <c r="IZ147" s="32"/>
      <c r="JA147" s="32"/>
      <c r="JB147" s="32"/>
      <c r="JC147" s="32"/>
      <c r="JD147" s="32"/>
      <c r="JE147" s="32"/>
      <c r="JF147" s="32"/>
      <c r="JG147" s="32"/>
      <c r="JH147" s="32"/>
      <c r="JI147" s="32"/>
      <c r="JJ147" s="32"/>
      <c r="JK147" s="32"/>
      <c r="JL147" s="32"/>
      <c r="JM147" s="32"/>
      <c r="JN147" s="32"/>
      <c r="JO147" s="32"/>
      <c r="JP147" s="32"/>
      <c r="JQ147" s="32"/>
      <c r="JR147" s="32"/>
      <c r="JS147" s="32"/>
      <c r="JT147" s="32"/>
      <c r="JU147" s="32"/>
      <c r="JV147" s="32"/>
      <c r="JW147" s="32"/>
      <c r="JX147" s="32"/>
      <c r="JY147" s="32"/>
      <c r="JZ147" s="32"/>
      <c r="KA147" s="32"/>
      <c r="KB147" s="32"/>
      <c r="KC147" s="32"/>
      <c r="KD147" s="32"/>
      <c r="KE147" s="32"/>
      <c r="KF147" s="32"/>
      <c r="KG147" s="32"/>
      <c r="KH147" s="32"/>
      <c r="KI147" s="32"/>
      <c r="KJ147" s="32"/>
      <c r="KK147" s="32"/>
      <c r="KL147" s="32"/>
      <c r="KM147" s="32"/>
      <c r="KN147" s="32"/>
      <c r="KO147" s="32"/>
      <c r="KP147" s="32"/>
      <c r="KQ147" s="32"/>
      <c r="KR147" s="32"/>
      <c r="KS147" s="32"/>
      <c r="KT147" s="32"/>
      <c r="KU147" s="32"/>
      <c r="KV147" s="32"/>
      <c r="KW147" s="32"/>
      <c r="KX147" s="32"/>
      <c r="KY147" s="32"/>
      <c r="KZ147" s="32"/>
      <c r="LA147" s="32"/>
      <c r="LB147" s="32"/>
      <c r="LC147" s="32"/>
      <c r="LD147" s="32"/>
      <c r="LE147" s="32"/>
      <c r="LF147" s="32"/>
      <c r="LG147" s="32"/>
      <c r="LH147" s="32"/>
      <c r="LI147" s="32"/>
      <c r="LJ147" s="32"/>
      <c r="LK147" s="32"/>
      <c r="LL147" s="32"/>
      <c r="LM147" s="32"/>
      <c r="LN147" s="32"/>
      <c r="LO147" s="32"/>
      <c r="LP147" s="32"/>
      <c r="LQ147" s="32"/>
    </row>
    <row r="148" spans="2:329"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c r="EJ148" s="32"/>
      <c r="EK148" s="32"/>
      <c r="EL148" s="32"/>
      <c r="EM148" s="32"/>
      <c r="EN148" s="32"/>
      <c r="EO148" s="32"/>
      <c r="EP148" s="32"/>
      <c r="EQ148" s="32"/>
      <c r="ER148" s="32"/>
      <c r="ES148" s="32"/>
      <c r="ET148" s="32"/>
      <c r="EU148" s="32"/>
      <c r="EV148" s="32"/>
      <c r="EW148" s="32"/>
      <c r="EX148" s="32"/>
      <c r="EY148" s="32"/>
      <c r="EZ148" s="32"/>
      <c r="FA148" s="32"/>
      <c r="FB148" s="32"/>
      <c r="FC148" s="32"/>
      <c r="FD148" s="32"/>
      <c r="FE148" s="32"/>
      <c r="FF148" s="32"/>
      <c r="FG148" s="32"/>
      <c r="FH148" s="32"/>
      <c r="FI148" s="32"/>
      <c r="FJ148" s="32"/>
      <c r="FK148" s="32"/>
      <c r="FL148" s="32"/>
      <c r="FM148" s="32"/>
      <c r="FN148" s="32"/>
      <c r="FO148" s="32"/>
      <c r="FP148" s="32"/>
      <c r="FQ148" s="32"/>
      <c r="FR148" s="32"/>
      <c r="FS148" s="32"/>
      <c r="FT148" s="32"/>
      <c r="FU148" s="32"/>
      <c r="FV148" s="32"/>
      <c r="FW148" s="32"/>
      <c r="FX148" s="32"/>
      <c r="FY148" s="32"/>
      <c r="FZ148" s="32"/>
      <c r="GA148" s="32"/>
      <c r="GB148" s="32"/>
      <c r="GC148" s="32"/>
      <c r="GD148" s="32"/>
      <c r="GE148" s="32"/>
      <c r="GF148" s="32"/>
      <c r="GG148" s="32"/>
      <c r="GH148" s="32"/>
      <c r="GI148" s="32"/>
      <c r="GJ148" s="32"/>
      <c r="GK148" s="32"/>
      <c r="GL148" s="32"/>
      <c r="GM148" s="32"/>
      <c r="GN148" s="32"/>
      <c r="GO148" s="32"/>
      <c r="GP148" s="32"/>
      <c r="GQ148" s="32"/>
      <c r="GR148" s="32"/>
      <c r="GS148" s="32"/>
      <c r="GT148" s="32"/>
      <c r="GU148" s="32"/>
      <c r="GV148" s="32"/>
      <c r="GW148" s="32"/>
      <c r="GX148" s="32"/>
      <c r="GY148" s="32"/>
      <c r="GZ148" s="32"/>
      <c r="HA148" s="32"/>
      <c r="HB148" s="32"/>
      <c r="HC148" s="32"/>
      <c r="HD148" s="32"/>
      <c r="HE148" s="32"/>
      <c r="HF148" s="32"/>
      <c r="HG148" s="32"/>
      <c r="HH148" s="32"/>
      <c r="HI148" s="32"/>
      <c r="HJ148" s="32"/>
      <c r="HK148" s="32"/>
      <c r="HL148" s="32"/>
      <c r="HM148" s="32"/>
      <c r="HN148" s="32"/>
      <c r="HO148" s="32"/>
      <c r="HP148" s="32"/>
      <c r="HQ148" s="32"/>
      <c r="HR148" s="32"/>
      <c r="HS148" s="32"/>
      <c r="HT148" s="32"/>
      <c r="HU148" s="32"/>
      <c r="HV148" s="32"/>
      <c r="HW148" s="32"/>
      <c r="HX148" s="32"/>
      <c r="HY148" s="32"/>
      <c r="HZ148" s="32"/>
      <c r="IA148" s="32"/>
      <c r="IB148" s="32"/>
      <c r="IC148" s="32"/>
      <c r="ID148" s="32"/>
      <c r="IE148" s="32"/>
      <c r="IF148" s="32"/>
      <c r="IG148" s="32"/>
      <c r="IH148" s="32"/>
      <c r="II148" s="32"/>
      <c r="IJ148" s="32"/>
      <c r="IK148" s="32"/>
      <c r="IL148" s="32"/>
      <c r="IM148" s="32"/>
      <c r="IN148" s="32"/>
      <c r="IO148" s="32"/>
      <c r="IP148" s="32"/>
      <c r="IQ148" s="32"/>
      <c r="IR148" s="32"/>
      <c r="IS148" s="32"/>
      <c r="IT148" s="32"/>
      <c r="IU148" s="32"/>
      <c r="IV148" s="32"/>
      <c r="IW148" s="32"/>
      <c r="IX148" s="32"/>
      <c r="IY148" s="32"/>
      <c r="IZ148" s="32"/>
      <c r="JA148" s="32"/>
      <c r="JB148" s="32"/>
      <c r="JC148" s="32"/>
      <c r="JD148" s="32"/>
      <c r="JE148" s="32"/>
      <c r="JF148" s="32"/>
      <c r="JG148" s="32"/>
      <c r="JH148" s="32"/>
      <c r="JI148" s="32"/>
      <c r="JJ148" s="32"/>
      <c r="JK148" s="32"/>
      <c r="JL148" s="32"/>
      <c r="JM148" s="32"/>
      <c r="JN148" s="32"/>
      <c r="JO148" s="32"/>
      <c r="JP148" s="32"/>
      <c r="JQ148" s="32"/>
      <c r="JR148" s="32"/>
      <c r="JS148" s="32"/>
      <c r="JT148" s="32"/>
      <c r="JU148" s="32"/>
      <c r="JV148" s="32"/>
      <c r="JW148" s="32"/>
      <c r="JX148" s="32"/>
      <c r="JY148" s="32"/>
      <c r="JZ148" s="32"/>
      <c r="KA148" s="32"/>
      <c r="KB148" s="32"/>
      <c r="KC148" s="32"/>
      <c r="KD148" s="32"/>
      <c r="KE148" s="32"/>
      <c r="KF148" s="32"/>
      <c r="KG148" s="32"/>
      <c r="KH148" s="32"/>
      <c r="KI148" s="32"/>
      <c r="KJ148" s="32"/>
      <c r="KK148" s="32"/>
      <c r="KL148" s="32"/>
      <c r="KM148" s="32"/>
      <c r="KN148" s="32"/>
      <c r="KO148" s="32"/>
      <c r="KP148" s="32"/>
      <c r="KQ148" s="32"/>
      <c r="KR148" s="32"/>
      <c r="KS148" s="32"/>
      <c r="KT148" s="32"/>
      <c r="KU148" s="32"/>
      <c r="KV148" s="32"/>
      <c r="KW148" s="32"/>
      <c r="KX148" s="32"/>
      <c r="KY148" s="32"/>
      <c r="KZ148" s="32"/>
      <c r="LA148" s="32"/>
      <c r="LB148" s="32"/>
      <c r="LC148" s="32"/>
      <c r="LD148" s="32"/>
      <c r="LE148" s="32"/>
      <c r="LF148" s="32"/>
      <c r="LG148" s="32"/>
      <c r="LH148" s="32"/>
      <c r="LI148" s="32"/>
      <c r="LJ148" s="32"/>
      <c r="LK148" s="32"/>
      <c r="LL148" s="32"/>
      <c r="LM148" s="32"/>
      <c r="LN148" s="32"/>
      <c r="LO148" s="32"/>
      <c r="LP148" s="32"/>
      <c r="LQ148" s="32"/>
    </row>
    <row r="149" spans="2:329"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c r="EJ149" s="32"/>
      <c r="EK149" s="32"/>
      <c r="EL149" s="32"/>
      <c r="EM149" s="32"/>
      <c r="EN149" s="32"/>
      <c r="EO149" s="32"/>
      <c r="EP149" s="32"/>
      <c r="EQ149" s="32"/>
      <c r="ER149" s="32"/>
      <c r="ES149" s="32"/>
      <c r="ET149" s="32"/>
      <c r="EU149" s="32"/>
      <c r="EV149" s="32"/>
      <c r="EW149" s="32"/>
      <c r="EX149" s="32"/>
      <c r="EY149" s="32"/>
      <c r="EZ149" s="32"/>
      <c r="FA149" s="32"/>
      <c r="FB149" s="32"/>
      <c r="FC149" s="32"/>
      <c r="FD149" s="32"/>
      <c r="FE149" s="32"/>
      <c r="FF149" s="32"/>
      <c r="FG149" s="32"/>
      <c r="FH149" s="32"/>
      <c r="FI149" s="32"/>
      <c r="FJ149" s="32"/>
      <c r="FK149" s="32"/>
      <c r="FL149" s="32"/>
      <c r="FM149" s="32"/>
      <c r="FN149" s="32"/>
      <c r="FO149" s="32"/>
      <c r="FP149" s="32"/>
      <c r="FQ149" s="32"/>
      <c r="FR149" s="32"/>
      <c r="FS149" s="32"/>
      <c r="FT149" s="32"/>
      <c r="FU149" s="32"/>
      <c r="FV149" s="32"/>
      <c r="FW149" s="32"/>
      <c r="FX149" s="32"/>
      <c r="FY149" s="32"/>
      <c r="FZ149" s="32"/>
      <c r="GA149" s="32"/>
      <c r="GB149" s="32"/>
      <c r="GC149" s="32"/>
      <c r="GD149" s="32"/>
      <c r="GE149" s="32"/>
      <c r="GF149" s="32"/>
      <c r="GG149" s="32"/>
      <c r="GH149" s="32"/>
      <c r="GI149" s="32"/>
      <c r="GJ149" s="32"/>
      <c r="GK149" s="32"/>
      <c r="GL149" s="32"/>
      <c r="GM149" s="32"/>
      <c r="GN149" s="32"/>
      <c r="GO149" s="32"/>
      <c r="GP149" s="32"/>
      <c r="GQ149" s="32"/>
      <c r="GR149" s="32"/>
      <c r="GS149" s="32"/>
      <c r="GT149" s="32"/>
      <c r="GU149" s="32"/>
      <c r="GV149" s="32"/>
      <c r="GW149" s="32"/>
      <c r="GX149" s="32"/>
      <c r="GY149" s="32"/>
      <c r="GZ149" s="32"/>
      <c r="HA149" s="32"/>
      <c r="HB149" s="32"/>
      <c r="HC149" s="32"/>
      <c r="HD149" s="32"/>
      <c r="HE149" s="32"/>
      <c r="HF149" s="32"/>
      <c r="HG149" s="32"/>
      <c r="HH149" s="32"/>
      <c r="HI149" s="32"/>
      <c r="HJ149" s="32"/>
      <c r="HK149" s="32"/>
      <c r="HL149" s="32"/>
      <c r="HM149" s="32"/>
      <c r="HN149" s="32"/>
      <c r="HO149" s="32"/>
      <c r="HP149" s="32"/>
      <c r="HQ149" s="32"/>
      <c r="HR149" s="32"/>
      <c r="HS149" s="32"/>
      <c r="HT149" s="32"/>
      <c r="HU149" s="32"/>
      <c r="HV149" s="32"/>
      <c r="HW149" s="32"/>
      <c r="HX149" s="32"/>
      <c r="HY149" s="32"/>
      <c r="HZ149" s="32"/>
      <c r="IA149" s="32"/>
      <c r="IB149" s="32"/>
      <c r="IC149" s="32"/>
      <c r="ID149" s="32"/>
      <c r="IE149" s="32"/>
      <c r="IF149" s="32"/>
      <c r="IG149" s="32"/>
      <c r="IH149" s="32"/>
      <c r="II149" s="32"/>
      <c r="IJ149" s="32"/>
      <c r="IK149" s="32"/>
      <c r="IL149" s="32"/>
      <c r="IM149" s="32"/>
      <c r="IN149" s="32"/>
      <c r="IO149" s="32"/>
      <c r="IP149" s="32"/>
      <c r="IQ149" s="32"/>
      <c r="IR149" s="32"/>
      <c r="IS149" s="32"/>
      <c r="IT149" s="32"/>
      <c r="IU149" s="32"/>
      <c r="IV149" s="32"/>
      <c r="IW149" s="32"/>
      <c r="IX149" s="32"/>
      <c r="IY149" s="32"/>
      <c r="IZ149" s="32"/>
      <c r="JA149" s="32"/>
      <c r="JB149" s="32"/>
      <c r="JC149" s="32"/>
      <c r="JD149" s="32"/>
      <c r="JE149" s="32"/>
      <c r="JF149" s="32"/>
      <c r="JG149" s="32"/>
      <c r="JH149" s="32"/>
      <c r="JI149" s="32"/>
      <c r="JJ149" s="32"/>
      <c r="JK149" s="32"/>
      <c r="JL149" s="32"/>
      <c r="JM149" s="32"/>
      <c r="JN149" s="32"/>
      <c r="JO149" s="32"/>
      <c r="JP149" s="32"/>
      <c r="JQ149" s="32"/>
      <c r="JR149" s="32"/>
      <c r="JS149" s="32"/>
      <c r="JT149" s="32"/>
      <c r="JU149" s="32"/>
      <c r="JV149" s="32"/>
      <c r="JW149" s="32"/>
      <c r="JX149" s="32"/>
      <c r="JY149" s="32"/>
      <c r="JZ149" s="32"/>
      <c r="KA149" s="32"/>
      <c r="KB149" s="32"/>
      <c r="KC149" s="32"/>
      <c r="KD149" s="32"/>
      <c r="KE149" s="32"/>
      <c r="KF149" s="32"/>
      <c r="KG149" s="32"/>
      <c r="KH149" s="32"/>
      <c r="KI149" s="32"/>
      <c r="KJ149" s="32"/>
      <c r="KK149" s="32"/>
      <c r="KL149" s="32"/>
      <c r="KM149" s="32"/>
      <c r="KN149" s="32"/>
      <c r="KO149" s="32"/>
      <c r="KP149" s="32"/>
      <c r="KQ149" s="32"/>
      <c r="KR149" s="32"/>
      <c r="KS149" s="32"/>
      <c r="KT149" s="32"/>
      <c r="KU149" s="32"/>
      <c r="KV149" s="32"/>
      <c r="KW149" s="32"/>
      <c r="KX149" s="32"/>
      <c r="KY149" s="32"/>
      <c r="KZ149" s="32"/>
      <c r="LA149" s="32"/>
      <c r="LB149" s="32"/>
      <c r="LC149" s="32"/>
      <c r="LD149" s="32"/>
      <c r="LE149" s="32"/>
      <c r="LF149" s="32"/>
      <c r="LG149" s="32"/>
      <c r="LH149" s="32"/>
      <c r="LI149" s="32"/>
      <c r="LJ149" s="32"/>
      <c r="LK149" s="32"/>
      <c r="LL149" s="32"/>
      <c r="LM149" s="32"/>
      <c r="LN149" s="32"/>
      <c r="LO149" s="32"/>
      <c r="LP149" s="32"/>
      <c r="LQ149" s="32"/>
    </row>
    <row r="150" spans="2:329"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c r="EJ150" s="32"/>
      <c r="EK150" s="32"/>
      <c r="EL150" s="32"/>
      <c r="EM150" s="32"/>
      <c r="EN150" s="32"/>
      <c r="EO150" s="32"/>
      <c r="EP150" s="32"/>
      <c r="EQ150" s="32"/>
      <c r="ER150" s="32"/>
      <c r="ES150" s="32"/>
      <c r="ET150" s="32"/>
      <c r="EU150" s="32"/>
      <c r="EV150" s="32"/>
      <c r="EW150" s="32"/>
      <c r="EX150" s="32"/>
      <c r="EY150" s="32"/>
      <c r="EZ150" s="32"/>
      <c r="FA150" s="32"/>
      <c r="FB150" s="32"/>
      <c r="FC150" s="32"/>
      <c r="FD150" s="32"/>
      <c r="FE150" s="32"/>
      <c r="FF150" s="32"/>
      <c r="FG150" s="32"/>
      <c r="FH150" s="32"/>
      <c r="FI150" s="32"/>
      <c r="FJ150" s="32"/>
      <c r="FK150" s="32"/>
      <c r="FL150" s="32"/>
      <c r="FM150" s="32"/>
      <c r="FN150" s="32"/>
      <c r="FO150" s="32"/>
      <c r="FP150" s="32"/>
      <c r="FQ150" s="32"/>
      <c r="FR150" s="32"/>
      <c r="FS150" s="32"/>
      <c r="FT150" s="32"/>
      <c r="FU150" s="32"/>
      <c r="FV150" s="32"/>
      <c r="FW150" s="32"/>
      <c r="FX150" s="32"/>
      <c r="FY150" s="32"/>
      <c r="FZ150" s="32"/>
      <c r="GA150" s="32"/>
      <c r="GB150" s="32"/>
      <c r="GC150" s="32"/>
      <c r="GD150" s="32"/>
      <c r="GE150" s="32"/>
      <c r="GF150" s="32"/>
      <c r="GG150" s="32"/>
      <c r="GH150" s="32"/>
      <c r="GI150" s="32"/>
      <c r="GJ150" s="32"/>
      <c r="GK150" s="32"/>
      <c r="GL150" s="32"/>
      <c r="GM150" s="32"/>
      <c r="GN150" s="32"/>
      <c r="GO150" s="32"/>
      <c r="GP150" s="32"/>
      <c r="GQ150" s="32"/>
      <c r="GR150" s="32"/>
      <c r="GS150" s="32"/>
      <c r="GT150" s="32"/>
      <c r="GU150" s="32"/>
      <c r="GV150" s="32"/>
      <c r="GW150" s="32"/>
      <c r="GX150" s="32"/>
      <c r="GY150" s="32"/>
      <c r="GZ150" s="32"/>
      <c r="HA150" s="32"/>
      <c r="HB150" s="32"/>
      <c r="HC150" s="32"/>
      <c r="HD150" s="32"/>
      <c r="HE150" s="32"/>
      <c r="HF150" s="32"/>
      <c r="HG150" s="32"/>
      <c r="HH150" s="32"/>
      <c r="HI150" s="32"/>
      <c r="HJ150" s="32"/>
      <c r="HK150" s="32"/>
      <c r="HL150" s="32"/>
      <c r="HM150" s="32"/>
      <c r="HN150" s="32"/>
      <c r="HO150" s="32"/>
      <c r="HP150" s="32"/>
      <c r="HQ150" s="32"/>
      <c r="HR150" s="32"/>
      <c r="HS150" s="32"/>
      <c r="HT150" s="32"/>
      <c r="HU150" s="32"/>
      <c r="HV150" s="32"/>
      <c r="HW150" s="32"/>
      <c r="HX150" s="32"/>
      <c r="HY150" s="32"/>
      <c r="HZ150" s="32"/>
      <c r="IA150" s="32"/>
      <c r="IB150" s="32"/>
      <c r="IC150" s="32"/>
      <c r="ID150" s="32"/>
      <c r="IE150" s="32"/>
      <c r="IF150" s="32"/>
      <c r="IG150" s="32"/>
      <c r="IH150" s="32"/>
      <c r="II150" s="32"/>
      <c r="IJ150" s="32"/>
      <c r="IK150" s="32"/>
      <c r="IL150" s="32"/>
      <c r="IM150" s="32"/>
      <c r="IN150" s="32"/>
      <c r="IO150" s="32"/>
      <c r="IP150" s="32"/>
      <c r="IQ150" s="32"/>
      <c r="IR150" s="32"/>
      <c r="IS150" s="32"/>
      <c r="IT150" s="32"/>
      <c r="IU150" s="32"/>
      <c r="IV150" s="32"/>
      <c r="IW150" s="32"/>
      <c r="IX150" s="32"/>
      <c r="IY150" s="32"/>
      <c r="IZ150" s="32"/>
      <c r="JA150" s="32"/>
      <c r="JB150" s="32"/>
      <c r="JC150" s="32"/>
      <c r="JD150" s="32"/>
      <c r="JE150" s="32"/>
      <c r="JF150" s="32"/>
      <c r="JG150" s="32"/>
      <c r="JH150" s="32"/>
      <c r="JI150" s="32"/>
      <c r="JJ150" s="32"/>
      <c r="JK150" s="32"/>
      <c r="JL150" s="32"/>
      <c r="JM150" s="32"/>
      <c r="JN150" s="32"/>
      <c r="JO150" s="32"/>
      <c r="JP150" s="32"/>
      <c r="JQ150" s="32"/>
      <c r="JR150" s="32"/>
      <c r="JS150" s="32"/>
      <c r="JT150" s="32"/>
      <c r="JU150" s="32"/>
      <c r="JV150" s="32"/>
      <c r="JW150" s="32"/>
      <c r="JX150" s="32"/>
      <c r="JY150" s="32"/>
      <c r="JZ150" s="32"/>
      <c r="KA150" s="32"/>
      <c r="KB150" s="32"/>
      <c r="KC150" s="32"/>
      <c r="KD150" s="32"/>
      <c r="KE150" s="32"/>
      <c r="KF150" s="32"/>
      <c r="KG150" s="32"/>
      <c r="KH150" s="32"/>
      <c r="KI150" s="32"/>
      <c r="KJ150" s="32"/>
      <c r="KK150" s="32"/>
      <c r="KL150" s="32"/>
      <c r="KM150" s="32"/>
      <c r="KN150" s="32"/>
      <c r="KO150" s="32"/>
      <c r="KP150" s="32"/>
      <c r="KQ150" s="32"/>
      <c r="KR150" s="32"/>
      <c r="KS150" s="32"/>
      <c r="KT150" s="32"/>
      <c r="KU150" s="32"/>
      <c r="KV150" s="32"/>
      <c r="KW150" s="32"/>
      <c r="KX150" s="32"/>
      <c r="KY150" s="32"/>
      <c r="KZ150" s="32"/>
      <c r="LA150" s="32"/>
      <c r="LB150" s="32"/>
      <c r="LC150" s="32"/>
      <c r="LD150" s="32"/>
      <c r="LE150" s="32"/>
      <c r="LF150" s="32"/>
      <c r="LG150" s="32"/>
      <c r="LH150" s="32"/>
      <c r="LI150" s="32"/>
      <c r="LJ150" s="32"/>
      <c r="LK150" s="32"/>
      <c r="LL150" s="32"/>
      <c r="LM150" s="32"/>
      <c r="LN150" s="32"/>
      <c r="LO150" s="32"/>
      <c r="LP150" s="32"/>
      <c r="LQ150" s="32"/>
    </row>
    <row r="151" spans="2:329"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c r="EL151" s="32"/>
      <c r="EM151" s="32"/>
      <c r="EN151" s="32"/>
      <c r="EO151" s="32"/>
      <c r="EP151" s="32"/>
      <c r="EQ151" s="32"/>
      <c r="ER151" s="32"/>
      <c r="ES151" s="32"/>
      <c r="ET151" s="32"/>
      <c r="EU151" s="32"/>
      <c r="EV151" s="32"/>
      <c r="EW151" s="32"/>
      <c r="EX151" s="32"/>
      <c r="EY151" s="32"/>
      <c r="EZ151" s="32"/>
      <c r="FA151" s="32"/>
      <c r="FB151" s="32"/>
      <c r="FC151" s="32"/>
      <c r="FD151" s="32"/>
      <c r="FE151" s="32"/>
      <c r="FF151" s="32"/>
      <c r="FG151" s="32"/>
      <c r="FH151" s="32"/>
      <c r="FI151" s="32"/>
      <c r="FJ151" s="32"/>
      <c r="FK151" s="32"/>
      <c r="FL151" s="32"/>
      <c r="FM151" s="32"/>
      <c r="FN151" s="32"/>
      <c r="FO151" s="32"/>
      <c r="FP151" s="32"/>
      <c r="FQ151" s="32"/>
      <c r="FR151" s="32"/>
      <c r="FS151" s="32"/>
      <c r="FT151" s="32"/>
      <c r="FU151" s="32"/>
      <c r="FV151" s="32"/>
      <c r="FW151" s="32"/>
      <c r="FX151" s="32"/>
      <c r="FY151" s="32"/>
      <c r="FZ151" s="32"/>
      <c r="GA151" s="32"/>
      <c r="GB151" s="32"/>
      <c r="GC151" s="32"/>
      <c r="GD151" s="32"/>
      <c r="GE151" s="32"/>
      <c r="GF151" s="32"/>
      <c r="GG151" s="32"/>
      <c r="GH151" s="32"/>
      <c r="GI151" s="32"/>
      <c r="GJ151" s="32"/>
      <c r="GK151" s="32"/>
      <c r="GL151" s="32"/>
      <c r="GM151" s="32"/>
      <c r="GN151" s="32"/>
      <c r="GO151" s="32"/>
      <c r="GP151" s="32"/>
      <c r="GQ151" s="32"/>
      <c r="GR151" s="32"/>
      <c r="GS151" s="32"/>
      <c r="GT151" s="32"/>
      <c r="GU151" s="32"/>
      <c r="GV151" s="32"/>
      <c r="GW151" s="32"/>
      <c r="GX151" s="32"/>
      <c r="GY151" s="32"/>
      <c r="GZ151" s="32"/>
      <c r="HA151" s="32"/>
      <c r="HB151" s="32"/>
      <c r="HC151" s="32"/>
      <c r="HD151" s="32"/>
      <c r="HE151" s="32"/>
      <c r="HF151" s="32"/>
      <c r="HG151" s="32"/>
      <c r="HH151" s="32"/>
      <c r="HI151" s="32"/>
      <c r="HJ151" s="32"/>
      <c r="HK151" s="32"/>
      <c r="HL151" s="32"/>
      <c r="HM151" s="32"/>
      <c r="HN151" s="32"/>
      <c r="HO151" s="32"/>
      <c r="HP151" s="32"/>
      <c r="HQ151" s="32"/>
      <c r="HR151" s="32"/>
      <c r="HS151" s="32"/>
      <c r="HT151" s="32"/>
      <c r="HU151" s="32"/>
      <c r="HV151" s="32"/>
      <c r="HW151" s="32"/>
      <c r="HX151" s="32"/>
      <c r="HY151" s="32"/>
      <c r="HZ151" s="32"/>
      <c r="IA151" s="32"/>
      <c r="IB151" s="32"/>
      <c r="IC151" s="32"/>
      <c r="ID151" s="32"/>
      <c r="IE151" s="32"/>
      <c r="IF151" s="32"/>
      <c r="IG151" s="32"/>
      <c r="IH151" s="32"/>
      <c r="II151" s="32"/>
      <c r="IJ151" s="32"/>
      <c r="IK151" s="32"/>
      <c r="IL151" s="32"/>
      <c r="IM151" s="32"/>
      <c r="IN151" s="32"/>
      <c r="IO151" s="32"/>
      <c r="IP151" s="32"/>
      <c r="IQ151" s="32"/>
      <c r="IR151" s="32"/>
      <c r="IS151" s="32"/>
      <c r="IT151" s="32"/>
      <c r="IU151" s="32"/>
      <c r="IV151" s="32"/>
      <c r="IW151" s="32"/>
      <c r="IX151" s="32"/>
      <c r="IY151" s="32"/>
      <c r="IZ151" s="32"/>
      <c r="JA151" s="32"/>
      <c r="JB151" s="32"/>
      <c r="JC151" s="32"/>
      <c r="JD151" s="32"/>
      <c r="JE151" s="32"/>
      <c r="JF151" s="32"/>
      <c r="JG151" s="32"/>
      <c r="JH151" s="32"/>
      <c r="JI151" s="32"/>
      <c r="JJ151" s="32"/>
      <c r="JK151" s="32"/>
      <c r="JL151" s="32"/>
      <c r="JM151" s="32"/>
      <c r="JN151" s="32"/>
      <c r="JO151" s="32"/>
      <c r="JP151" s="32"/>
      <c r="JQ151" s="32"/>
      <c r="JR151" s="32"/>
      <c r="JS151" s="32"/>
      <c r="JT151" s="32"/>
      <c r="JU151" s="32"/>
      <c r="JV151" s="32"/>
      <c r="JW151" s="32"/>
      <c r="JX151" s="32"/>
      <c r="JY151" s="32"/>
      <c r="JZ151" s="32"/>
      <c r="KA151" s="32"/>
      <c r="KB151" s="32"/>
      <c r="KC151" s="32"/>
      <c r="KD151" s="32"/>
      <c r="KE151" s="32"/>
      <c r="KF151" s="32"/>
      <c r="KG151" s="32"/>
      <c r="KH151" s="32"/>
      <c r="KI151" s="32"/>
      <c r="KJ151" s="32"/>
      <c r="KK151" s="32"/>
      <c r="KL151" s="32"/>
      <c r="KM151" s="32"/>
      <c r="KN151" s="32"/>
      <c r="KO151" s="32"/>
      <c r="KP151" s="32"/>
      <c r="KQ151" s="32"/>
      <c r="KR151" s="32"/>
      <c r="KS151" s="32"/>
      <c r="KT151" s="32"/>
      <c r="KU151" s="32"/>
      <c r="KV151" s="32"/>
      <c r="KW151" s="32"/>
      <c r="KX151" s="32"/>
      <c r="KY151" s="32"/>
      <c r="KZ151" s="32"/>
      <c r="LA151" s="32"/>
      <c r="LB151" s="32"/>
      <c r="LC151" s="32"/>
      <c r="LD151" s="32"/>
      <c r="LE151" s="32"/>
      <c r="LF151" s="32"/>
      <c r="LG151" s="32"/>
      <c r="LH151" s="32"/>
      <c r="LI151" s="32"/>
      <c r="LJ151" s="32"/>
      <c r="LK151" s="32"/>
      <c r="LL151" s="32"/>
      <c r="LM151" s="32"/>
      <c r="LN151" s="32"/>
      <c r="LO151" s="32"/>
      <c r="LP151" s="32"/>
      <c r="LQ151" s="32"/>
    </row>
    <row r="152" spans="2:329"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c r="EJ152" s="32"/>
      <c r="EK152" s="32"/>
      <c r="EL152" s="32"/>
      <c r="EM152" s="32"/>
      <c r="EN152" s="32"/>
      <c r="EO152" s="32"/>
      <c r="EP152" s="32"/>
      <c r="EQ152" s="32"/>
      <c r="ER152" s="32"/>
      <c r="ES152" s="32"/>
      <c r="ET152" s="32"/>
      <c r="EU152" s="32"/>
      <c r="EV152" s="32"/>
      <c r="EW152" s="32"/>
      <c r="EX152" s="32"/>
      <c r="EY152" s="32"/>
      <c r="EZ152" s="32"/>
      <c r="FA152" s="32"/>
      <c r="FB152" s="32"/>
      <c r="FC152" s="32"/>
      <c r="FD152" s="32"/>
      <c r="FE152" s="32"/>
      <c r="FF152" s="32"/>
      <c r="FG152" s="32"/>
      <c r="FH152" s="32"/>
      <c r="FI152" s="32"/>
      <c r="FJ152" s="32"/>
      <c r="FK152" s="32"/>
      <c r="FL152" s="32"/>
      <c r="FM152" s="32"/>
      <c r="FN152" s="32"/>
      <c r="FO152" s="32"/>
      <c r="FP152" s="32"/>
      <c r="FQ152" s="32"/>
      <c r="FR152" s="32"/>
      <c r="FS152" s="32"/>
      <c r="FT152" s="32"/>
      <c r="FU152" s="32"/>
      <c r="FV152" s="32"/>
      <c r="FW152" s="32"/>
      <c r="FX152" s="32"/>
      <c r="FY152" s="32"/>
      <c r="FZ152" s="32"/>
      <c r="GA152" s="32"/>
      <c r="GB152" s="32"/>
      <c r="GC152" s="32"/>
      <c r="GD152" s="32"/>
      <c r="GE152" s="32"/>
      <c r="GF152" s="32"/>
      <c r="GG152" s="32"/>
      <c r="GH152" s="32"/>
      <c r="GI152" s="32"/>
      <c r="GJ152" s="32"/>
      <c r="GK152" s="32"/>
      <c r="GL152" s="32"/>
      <c r="GM152" s="32"/>
      <c r="GN152" s="32"/>
      <c r="GO152" s="32"/>
      <c r="GP152" s="32"/>
      <c r="GQ152" s="32"/>
      <c r="GR152" s="32"/>
      <c r="GS152" s="32"/>
      <c r="GT152" s="32"/>
      <c r="GU152" s="32"/>
      <c r="GV152" s="32"/>
      <c r="GW152" s="32"/>
      <c r="GX152" s="32"/>
      <c r="GY152" s="32"/>
      <c r="GZ152" s="32"/>
      <c r="HA152" s="32"/>
      <c r="HB152" s="32"/>
      <c r="HC152" s="32"/>
      <c r="HD152" s="32"/>
      <c r="HE152" s="32"/>
      <c r="HF152" s="32"/>
      <c r="HG152" s="32"/>
      <c r="HH152" s="32"/>
      <c r="HI152" s="32"/>
      <c r="HJ152" s="32"/>
      <c r="HK152" s="32"/>
      <c r="HL152" s="32"/>
      <c r="HM152" s="32"/>
      <c r="HN152" s="32"/>
      <c r="HO152" s="32"/>
      <c r="HP152" s="32"/>
      <c r="HQ152" s="32"/>
      <c r="HR152" s="32"/>
      <c r="HS152" s="32"/>
      <c r="HT152" s="32"/>
      <c r="HU152" s="32"/>
      <c r="HV152" s="32"/>
      <c r="HW152" s="32"/>
      <c r="HX152" s="32"/>
      <c r="HY152" s="32"/>
      <c r="HZ152" s="32"/>
      <c r="IA152" s="32"/>
      <c r="IB152" s="32"/>
      <c r="IC152" s="32"/>
      <c r="ID152" s="32"/>
      <c r="IE152" s="32"/>
      <c r="IF152" s="32"/>
      <c r="IG152" s="32"/>
      <c r="IH152" s="32"/>
      <c r="II152" s="32"/>
      <c r="IJ152" s="32"/>
      <c r="IK152" s="32"/>
      <c r="IL152" s="32"/>
      <c r="IM152" s="32"/>
      <c r="IN152" s="32"/>
      <c r="IO152" s="32"/>
      <c r="IP152" s="32"/>
      <c r="IQ152" s="32"/>
      <c r="IR152" s="32"/>
      <c r="IS152" s="32"/>
      <c r="IT152" s="32"/>
      <c r="IU152" s="32"/>
      <c r="IV152" s="32"/>
      <c r="IW152" s="32"/>
      <c r="IX152" s="32"/>
      <c r="IY152" s="32"/>
      <c r="IZ152" s="32"/>
      <c r="JA152" s="32"/>
      <c r="JB152" s="32"/>
      <c r="JC152" s="32"/>
      <c r="JD152" s="32"/>
      <c r="JE152" s="32"/>
      <c r="JF152" s="32"/>
      <c r="JG152" s="32"/>
      <c r="JH152" s="32"/>
      <c r="JI152" s="32"/>
      <c r="JJ152" s="32"/>
      <c r="JK152" s="32"/>
      <c r="JL152" s="32"/>
      <c r="JM152" s="32"/>
      <c r="JN152" s="32"/>
      <c r="JO152" s="32"/>
      <c r="JP152" s="32"/>
      <c r="JQ152" s="32"/>
      <c r="JR152" s="32"/>
      <c r="JS152" s="32"/>
      <c r="JT152" s="32"/>
      <c r="JU152" s="32"/>
      <c r="JV152" s="32"/>
      <c r="JW152" s="32"/>
      <c r="JX152" s="32"/>
      <c r="JY152" s="32"/>
      <c r="JZ152" s="32"/>
      <c r="KA152" s="32"/>
      <c r="KB152" s="32"/>
      <c r="KC152" s="32"/>
      <c r="KD152" s="32"/>
      <c r="KE152" s="32"/>
      <c r="KF152" s="32"/>
      <c r="KG152" s="32"/>
      <c r="KH152" s="32"/>
      <c r="KI152" s="32"/>
      <c r="KJ152" s="32"/>
      <c r="KK152" s="32"/>
      <c r="KL152" s="32"/>
      <c r="KM152" s="32"/>
      <c r="KN152" s="32"/>
      <c r="KO152" s="32"/>
      <c r="KP152" s="32"/>
      <c r="KQ152" s="32"/>
      <c r="KR152" s="32"/>
      <c r="KS152" s="32"/>
      <c r="KT152" s="32"/>
      <c r="KU152" s="32"/>
      <c r="KV152" s="32"/>
      <c r="KW152" s="32"/>
      <c r="KX152" s="32"/>
      <c r="KY152" s="32"/>
      <c r="KZ152" s="32"/>
      <c r="LA152" s="32"/>
      <c r="LB152" s="32"/>
      <c r="LC152" s="32"/>
      <c r="LD152" s="32"/>
      <c r="LE152" s="32"/>
      <c r="LF152" s="32"/>
      <c r="LG152" s="32"/>
      <c r="LH152" s="32"/>
      <c r="LI152" s="32"/>
      <c r="LJ152" s="32"/>
      <c r="LK152" s="32"/>
      <c r="LL152" s="32"/>
      <c r="LM152" s="32"/>
      <c r="LN152" s="32"/>
      <c r="LO152" s="32"/>
      <c r="LP152" s="32"/>
      <c r="LQ152" s="32"/>
    </row>
    <row r="153" spans="2:329"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c r="EJ153" s="32"/>
      <c r="EK153" s="32"/>
      <c r="EL153" s="32"/>
      <c r="EM153" s="32"/>
      <c r="EN153" s="32"/>
      <c r="EO153" s="32"/>
      <c r="EP153" s="32"/>
      <c r="EQ153" s="32"/>
      <c r="ER153" s="32"/>
      <c r="ES153" s="32"/>
      <c r="ET153" s="32"/>
      <c r="EU153" s="32"/>
      <c r="EV153" s="32"/>
      <c r="EW153" s="32"/>
      <c r="EX153" s="32"/>
      <c r="EY153" s="32"/>
      <c r="EZ153" s="32"/>
      <c r="FA153" s="32"/>
      <c r="FB153" s="32"/>
      <c r="FC153" s="32"/>
      <c r="FD153" s="32"/>
      <c r="FE153" s="32"/>
      <c r="FF153" s="32"/>
      <c r="FG153" s="32"/>
      <c r="FH153" s="32"/>
      <c r="FI153" s="32"/>
      <c r="FJ153" s="32"/>
      <c r="FK153" s="32"/>
      <c r="FL153" s="32"/>
      <c r="FM153" s="32"/>
      <c r="FN153" s="32"/>
      <c r="FO153" s="32"/>
      <c r="FP153" s="32"/>
      <c r="FQ153" s="32"/>
      <c r="FR153" s="32"/>
      <c r="FS153" s="32"/>
      <c r="FT153" s="32"/>
      <c r="FU153" s="32"/>
      <c r="FV153" s="32"/>
      <c r="FW153" s="32"/>
      <c r="FX153" s="32"/>
      <c r="FY153" s="32"/>
      <c r="FZ153" s="32"/>
      <c r="GA153" s="32"/>
      <c r="GB153" s="32"/>
      <c r="GC153" s="32"/>
      <c r="GD153" s="32"/>
      <c r="GE153" s="32"/>
      <c r="GF153" s="32"/>
      <c r="GG153" s="32"/>
      <c r="GH153" s="32"/>
      <c r="GI153" s="32"/>
      <c r="GJ153" s="32"/>
      <c r="GK153" s="32"/>
      <c r="GL153" s="32"/>
      <c r="GM153" s="32"/>
      <c r="GN153" s="32"/>
      <c r="GO153" s="32"/>
      <c r="GP153" s="32"/>
      <c r="GQ153" s="32"/>
      <c r="GR153" s="32"/>
      <c r="GS153" s="32"/>
      <c r="GT153" s="32"/>
      <c r="GU153" s="32"/>
      <c r="GV153" s="32"/>
      <c r="GW153" s="32"/>
      <c r="GX153" s="32"/>
      <c r="GY153" s="32"/>
      <c r="GZ153" s="32"/>
      <c r="HA153" s="32"/>
      <c r="HB153" s="32"/>
      <c r="HC153" s="32"/>
      <c r="HD153" s="32"/>
      <c r="HE153" s="32"/>
      <c r="HF153" s="32"/>
      <c r="HG153" s="32"/>
      <c r="HH153" s="32"/>
      <c r="HI153" s="32"/>
      <c r="HJ153" s="32"/>
      <c r="HK153" s="32"/>
      <c r="HL153" s="32"/>
      <c r="HM153" s="32"/>
      <c r="HN153" s="32"/>
      <c r="HO153" s="32"/>
      <c r="HP153" s="32"/>
      <c r="HQ153" s="32"/>
      <c r="HR153" s="32"/>
      <c r="HS153" s="32"/>
      <c r="HT153" s="32"/>
      <c r="HU153" s="32"/>
      <c r="HV153" s="32"/>
      <c r="HW153" s="32"/>
      <c r="HX153" s="32"/>
      <c r="HY153" s="32"/>
      <c r="HZ153" s="32"/>
      <c r="IA153" s="32"/>
      <c r="IB153" s="32"/>
      <c r="IC153" s="32"/>
      <c r="ID153" s="32"/>
      <c r="IE153" s="32"/>
      <c r="IF153" s="32"/>
      <c r="IG153" s="32"/>
      <c r="IH153" s="32"/>
      <c r="II153" s="32"/>
      <c r="IJ153" s="32"/>
      <c r="IK153" s="32"/>
      <c r="IL153" s="32"/>
      <c r="IM153" s="32"/>
      <c r="IN153" s="32"/>
      <c r="IO153" s="32"/>
      <c r="IP153" s="32"/>
      <c r="IQ153" s="32"/>
      <c r="IR153" s="32"/>
      <c r="IS153" s="32"/>
      <c r="IT153" s="32"/>
      <c r="IU153" s="32"/>
      <c r="IV153" s="32"/>
      <c r="IW153" s="32"/>
      <c r="IX153" s="32"/>
      <c r="IY153" s="32"/>
      <c r="IZ153" s="32"/>
      <c r="JA153" s="32"/>
      <c r="JB153" s="32"/>
      <c r="JC153" s="32"/>
      <c r="JD153" s="32"/>
      <c r="JE153" s="32"/>
      <c r="JF153" s="32"/>
      <c r="JG153" s="32"/>
      <c r="JH153" s="32"/>
      <c r="JI153" s="32"/>
      <c r="JJ153" s="32"/>
      <c r="JK153" s="32"/>
      <c r="JL153" s="32"/>
      <c r="JM153" s="32"/>
      <c r="JN153" s="32"/>
      <c r="JO153" s="32"/>
      <c r="JP153" s="32"/>
      <c r="JQ153" s="32"/>
      <c r="JR153" s="32"/>
      <c r="JS153" s="32"/>
      <c r="JT153" s="32"/>
      <c r="JU153" s="32"/>
      <c r="JV153" s="32"/>
      <c r="JW153" s="32"/>
      <c r="JX153" s="32"/>
      <c r="JY153" s="32"/>
      <c r="JZ153" s="32"/>
      <c r="KA153" s="32"/>
      <c r="KB153" s="32"/>
      <c r="KC153" s="32"/>
      <c r="KD153" s="32"/>
      <c r="KE153" s="32"/>
      <c r="KF153" s="32"/>
      <c r="KG153" s="32"/>
      <c r="KH153" s="32"/>
      <c r="KI153" s="32"/>
      <c r="KJ153" s="32"/>
      <c r="KK153" s="32"/>
      <c r="KL153" s="32"/>
      <c r="KM153" s="32"/>
      <c r="KN153" s="32"/>
      <c r="KO153" s="32"/>
      <c r="KP153" s="32"/>
      <c r="KQ153" s="32"/>
      <c r="KR153" s="32"/>
      <c r="KS153" s="32"/>
      <c r="KT153" s="32"/>
      <c r="KU153" s="32"/>
      <c r="KV153" s="32"/>
      <c r="KW153" s="32"/>
      <c r="KX153" s="32"/>
      <c r="KY153" s="32"/>
      <c r="KZ153" s="32"/>
      <c r="LA153" s="32"/>
      <c r="LB153" s="32"/>
      <c r="LC153" s="32"/>
      <c r="LD153" s="32"/>
      <c r="LE153" s="32"/>
      <c r="LF153" s="32"/>
      <c r="LG153" s="32"/>
      <c r="LH153" s="32"/>
      <c r="LI153" s="32"/>
      <c r="LJ153" s="32"/>
      <c r="LK153" s="32"/>
      <c r="LL153" s="32"/>
      <c r="LM153" s="32"/>
      <c r="LN153" s="32"/>
      <c r="LO153" s="32"/>
      <c r="LP153" s="32"/>
      <c r="LQ153" s="32"/>
    </row>
    <row r="154" spans="2:329"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c r="EJ154" s="32"/>
      <c r="EK154" s="32"/>
      <c r="EL154" s="32"/>
      <c r="EM154" s="32"/>
      <c r="EN154" s="32"/>
      <c r="EO154" s="32"/>
      <c r="EP154" s="32"/>
      <c r="EQ154" s="32"/>
      <c r="ER154" s="32"/>
      <c r="ES154" s="32"/>
      <c r="ET154" s="32"/>
      <c r="EU154" s="32"/>
      <c r="EV154" s="32"/>
      <c r="EW154" s="32"/>
      <c r="EX154" s="32"/>
      <c r="EY154" s="32"/>
      <c r="EZ154" s="32"/>
      <c r="FA154" s="32"/>
      <c r="FB154" s="32"/>
      <c r="FC154" s="32"/>
      <c r="FD154" s="32"/>
      <c r="FE154" s="32"/>
      <c r="FF154" s="32"/>
      <c r="FG154" s="32"/>
      <c r="FH154" s="32"/>
      <c r="FI154" s="32"/>
      <c r="FJ154" s="32"/>
      <c r="FK154" s="32"/>
      <c r="FL154" s="32"/>
      <c r="FM154" s="32"/>
      <c r="FN154" s="32"/>
      <c r="FO154" s="32"/>
      <c r="FP154" s="32"/>
      <c r="FQ154" s="32"/>
      <c r="FR154" s="32"/>
      <c r="FS154" s="32"/>
      <c r="FT154" s="32"/>
      <c r="FU154" s="32"/>
      <c r="FV154" s="32"/>
      <c r="FW154" s="32"/>
      <c r="FX154" s="32"/>
      <c r="FY154" s="32"/>
      <c r="FZ154" s="32"/>
      <c r="GA154" s="32"/>
      <c r="GB154" s="32"/>
      <c r="GC154" s="32"/>
      <c r="GD154" s="32"/>
      <c r="GE154" s="32"/>
      <c r="GF154" s="32"/>
      <c r="GG154" s="32"/>
      <c r="GH154" s="32"/>
      <c r="GI154" s="32"/>
      <c r="GJ154" s="32"/>
      <c r="GK154" s="32"/>
      <c r="GL154" s="32"/>
      <c r="GM154" s="32"/>
      <c r="GN154" s="32"/>
      <c r="GO154" s="32"/>
      <c r="GP154" s="32"/>
      <c r="GQ154" s="32"/>
      <c r="GR154" s="32"/>
      <c r="GS154" s="32"/>
      <c r="GT154" s="32"/>
      <c r="GU154" s="32"/>
      <c r="GV154" s="32"/>
      <c r="GW154" s="32"/>
      <c r="GX154" s="32"/>
      <c r="GY154" s="32"/>
      <c r="GZ154" s="32"/>
      <c r="HA154" s="32"/>
      <c r="HB154" s="32"/>
      <c r="HC154" s="32"/>
      <c r="HD154" s="32"/>
      <c r="HE154" s="32"/>
      <c r="HF154" s="32"/>
      <c r="HG154" s="32"/>
      <c r="HH154" s="32"/>
      <c r="HI154" s="32"/>
      <c r="HJ154" s="32"/>
      <c r="HK154" s="32"/>
      <c r="HL154" s="32"/>
      <c r="HM154" s="32"/>
      <c r="HN154" s="32"/>
      <c r="HO154" s="32"/>
      <c r="HP154" s="32"/>
      <c r="HQ154" s="32"/>
      <c r="HR154" s="32"/>
      <c r="HS154" s="32"/>
      <c r="HT154" s="32"/>
      <c r="HU154" s="32"/>
      <c r="HV154" s="32"/>
      <c r="HW154" s="32"/>
      <c r="HX154" s="32"/>
      <c r="HY154" s="32"/>
      <c r="HZ154" s="32"/>
      <c r="IA154" s="32"/>
      <c r="IB154" s="32"/>
      <c r="IC154" s="32"/>
      <c r="ID154" s="32"/>
      <c r="IE154" s="32"/>
      <c r="IF154" s="32"/>
      <c r="IG154" s="32"/>
      <c r="IH154" s="32"/>
      <c r="II154" s="32"/>
      <c r="IJ154" s="32"/>
      <c r="IK154" s="32"/>
      <c r="IL154" s="32"/>
      <c r="IM154" s="32"/>
      <c r="IN154" s="32"/>
      <c r="IO154" s="32"/>
      <c r="IP154" s="32"/>
      <c r="IQ154" s="32"/>
      <c r="IR154" s="32"/>
      <c r="IS154" s="32"/>
      <c r="IT154" s="32"/>
      <c r="IU154" s="32"/>
      <c r="IV154" s="32"/>
      <c r="IW154" s="32"/>
      <c r="IX154" s="32"/>
      <c r="IY154" s="32"/>
      <c r="IZ154" s="32"/>
      <c r="JA154" s="32"/>
      <c r="JB154" s="32"/>
      <c r="JC154" s="32"/>
      <c r="JD154" s="32"/>
      <c r="JE154" s="32"/>
      <c r="JF154" s="32"/>
      <c r="JG154" s="32"/>
      <c r="JH154" s="32"/>
      <c r="JI154" s="32"/>
      <c r="JJ154" s="32"/>
      <c r="JK154" s="32"/>
      <c r="JL154" s="32"/>
      <c r="JM154" s="32"/>
      <c r="JN154" s="32"/>
      <c r="JO154" s="32"/>
      <c r="JP154" s="32"/>
      <c r="JQ154" s="32"/>
      <c r="JR154" s="32"/>
      <c r="JS154" s="32"/>
      <c r="JT154" s="32"/>
      <c r="JU154" s="32"/>
      <c r="JV154" s="32"/>
      <c r="JW154" s="32"/>
      <c r="JX154" s="32"/>
      <c r="JY154" s="32"/>
      <c r="JZ154" s="32"/>
      <c r="KA154" s="32"/>
      <c r="KB154" s="32"/>
      <c r="KC154" s="32"/>
      <c r="KD154" s="32"/>
      <c r="KE154" s="32"/>
      <c r="KF154" s="32"/>
      <c r="KG154" s="32"/>
      <c r="KH154" s="32"/>
      <c r="KI154" s="32"/>
      <c r="KJ154" s="32"/>
      <c r="KK154" s="32"/>
      <c r="KL154" s="32"/>
      <c r="KM154" s="32"/>
      <c r="KN154" s="32"/>
      <c r="KO154" s="32"/>
      <c r="KP154" s="32"/>
      <c r="KQ154" s="32"/>
      <c r="KR154" s="32"/>
      <c r="KS154" s="32"/>
      <c r="KT154" s="32"/>
      <c r="KU154" s="32"/>
      <c r="KV154" s="32"/>
      <c r="KW154" s="32"/>
      <c r="KX154" s="32"/>
      <c r="KY154" s="32"/>
      <c r="KZ154" s="32"/>
      <c r="LA154" s="32"/>
      <c r="LB154" s="32"/>
      <c r="LC154" s="32"/>
      <c r="LD154" s="32"/>
      <c r="LE154" s="32"/>
      <c r="LF154" s="32"/>
      <c r="LG154" s="32"/>
      <c r="LH154" s="32"/>
      <c r="LI154" s="32"/>
      <c r="LJ154" s="32"/>
      <c r="LK154" s="32"/>
      <c r="LL154" s="32"/>
      <c r="LM154" s="32"/>
      <c r="LN154" s="32"/>
      <c r="LO154" s="32"/>
      <c r="LP154" s="32"/>
      <c r="LQ154" s="32"/>
    </row>
    <row r="155" spans="2:329"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c r="EL155" s="32"/>
      <c r="EM155" s="32"/>
      <c r="EN155" s="32"/>
      <c r="EO155" s="32"/>
      <c r="EP155" s="32"/>
      <c r="EQ155" s="32"/>
      <c r="ER155" s="32"/>
      <c r="ES155" s="32"/>
      <c r="ET155" s="32"/>
      <c r="EU155" s="32"/>
      <c r="EV155" s="32"/>
      <c r="EW155" s="32"/>
      <c r="EX155" s="32"/>
      <c r="EY155" s="32"/>
      <c r="EZ155" s="32"/>
      <c r="FA155" s="32"/>
      <c r="FB155" s="32"/>
      <c r="FC155" s="32"/>
      <c r="FD155" s="32"/>
      <c r="FE155" s="32"/>
      <c r="FF155" s="32"/>
      <c r="FG155" s="32"/>
      <c r="FH155" s="32"/>
      <c r="FI155" s="32"/>
      <c r="FJ155" s="32"/>
      <c r="FK155" s="32"/>
      <c r="FL155" s="32"/>
      <c r="FM155" s="32"/>
      <c r="FN155" s="32"/>
      <c r="FO155" s="32"/>
      <c r="FP155" s="32"/>
      <c r="FQ155" s="32"/>
      <c r="FR155" s="32"/>
      <c r="FS155" s="32"/>
      <c r="FT155" s="32"/>
      <c r="FU155" s="32"/>
      <c r="FV155" s="32"/>
      <c r="FW155" s="32"/>
      <c r="FX155" s="32"/>
      <c r="FY155" s="32"/>
      <c r="FZ155" s="32"/>
      <c r="GA155" s="32"/>
      <c r="GB155" s="32"/>
      <c r="GC155" s="32"/>
      <c r="GD155" s="32"/>
      <c r="GE155" s="32"/>
      <c r="GF155" s="32"/>
      <c r="GG155" s="32"/>
      <c r="GH155" s="32"/>
      <c r="GI155" s="32"/>
      <c r="GJ155" s="32"/>
      <c r="GK155" s="32"/>
      <c r="GL155" s="32"/>
      <c r="GM155" s="32"/>
      <c r="GN155" s="32"/>
      <c r="GO155" s="32"/>
      <c r="GP155" s="32"/>
      <c r="GQ155" s="32"/>
      <c r="GR155" s="32"/>
      <c r="GS155" s="32"/>
      <c r="GT155" s="32"/>
      <c r="GU155" s="32"/>
      <c r="GV155" s="32"/>
      <c r="GW155" s="32"/>
      <c r="GX155" s="32"/>
      <c r="GY155" s="32"/>
      <c r="GZ155" s="32"/>
      <c r="HA155" s="32"/>
      <c r="HB155" s="32"/>
      <c r="HC155" s="32"/>
      <c r="HD155" s="32"/>
      <c r="HE155" s="32"/>
      <c r="HF155" s="32"/>
      <c r="HG155" s="32"/>
      <c r="HH155" s="32"/>
      <c r="HI155" s="32"/>
      <c r="HJ155" s="32"/>
      <c r="HK155" s="32"/>
      <c r="HL155" s="32"/>
      <c r="HM155" s="32"/>
      <c r="HN155" s="32"/>
      <c r="HO155" s="32"/>
      <c r="HP155" s="32"/>
      <c r="HQ155" s="32"/>
      <c r="HR155" s="32"/>
      <c r="HS155" s="32"/>
      <c r="HT155" s="32"/>
      <c r="HU155" s="32"/>
      <c r="HV155" s="32"/>
      <c r="HW155" s="32"/>
      <c r="HX155" s="32"/>
      <c r="HY155" s="32"/>
      <c r="HZ155" s="32"/>
      <c r="IA155" s="32"/>
      <c r="IB155" s="32"/>
      <c r="IC155" s="32"/>
      <c r="ID155" s="32"/>
      <c r="IE155" s="32"/>
      <c r="IF155" s="32"/>
      <c r="IG155" s="32"/>
      <c r="IH155" s="32"/>
      <c r="II155" s="32"/>
      <c r="IJ155" s="32"/>
      <c r="IK155" s="32"/>
      <c r="IL155" s="32"/>
      <c r="IM155" s="32"/>
      <c r="IN155" s="32"/>
      <c r="IO155" s="32"/>
      <c r="IP155" s="32"/>
      <c r="IQ155" s="32"/>
      <c r="IR155" s="32"/>
      <c r="IS155" s="32"/>
      <c r="IT155" s="32"/>
      <c r="IU155" s="32"/>
      <c r="IV155" s="32"/>
      <c r="IW155" s="32"/>
      <c r="IX155" s="32"/>
      <c r="IY155" s="32"/>
      <c r="IZ155" s="32"/>
      <c r="JA155" s="32"/>
      <c r="JB155" s="32"/>
      <c r="JC155" s="32"/>
      <c r="JD155" s="32"/>
      <c r="JE155" s="32"/>
      <c r="JF155" s="32"/>
      <c r="JG155" s="32"/>
      <c r="JH155" s="32"/>
      <c r="JI155" s="32"/>
      <c r="JJ155" s="32"/>
      <c r="JK155" s="32"/>
      <c r="JL155" s="32"/>
      <c r="JM155" s="32"/>
      <c r="JN155" s="32"/>
      <c r="JO155" s="32"/>
      <c r="JP155" s="32"/>
      <c r="JQ155" s="32"/>
      <c r="JR155" s="32"/>
      <c r="JS155" s="32"/>
      <c r="JT155" s="32"/>
      <c r="JU155" s="32"/>
      <c r="JV155" s="32"/>
      <c r="JW155" s="32"/>
      <c r="JX155" s="32"/>
      <c r="JY155" s="32"/>
      <c r="JZ155" s="32"/>
      <c r="KA155" s="32"/>
      <c r="KB155" s="32"/>
      <c r="KC155" s="32"/>
      <c r="KD155" s="32"/>
      <c r="KE155" s="32"/>
      <c r="KF155" s="32"/>
      <c r="KG155" s="32"/>
      <c r="KH155" s="32"/>
      <c r="KI155" s="32"/>
      <c r="KJ155" s="32"/>
      <c r="KK155" s="32"/>
      <c r="KL155" s="32"/>
      <c r="KM155" s="32"/>
      <c r="KN155" s="32"/>
      <c r="KO155" s="32"/>
      <c r="KP155" s="32"/>
      <c r="KQ155" s="32"/>
      <c r="KR155" s="32"/>
      <c r="KS155" s="32"/>
      <c r="KT155" s="32"/>
      <c r="KU155" s="32"/>
      <c r="KV155" s="32"/>
      <c r="KW155" s="32"/>
      <c r="KX155" s="32"/>
      <c r="KY155" s="32"/>
      <c r="KZ155" s="32"/>
      <c r="LA155" s="32"/>
      <c r="LB155" s="32"/>
      <c r="LC155" s="32"/>
      <c r="LD155" s="32"/>
      <c r="LE155" s="32"/>
      <c r="LF155" s="32"/>
      <c r="LG155" s="32"/>
      <c r="LH155" s="32"/>
      <c r="LI155" s="32"/>
      <c r="LJ155" s="32"/>
      <c r="LK155" s="32"/>
      <c r="LL155" s="32"/>
      <c r="LM155" s="32"/>
      <c r="LN155" s="32"/>
      <c r="LO155" s="32"/>
      <c r="LP155" s="32"/>
      <c r="LQ155" s="32"/>
    </row>
    <row r="156" spans="2:329"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c r="DY156" s="32"/>
      <c r="DZ156" s="32"/>
      <c r="EA156" s="32"/>
      <c r="EB156" s="32"/>
      <c r="EC156" s="32"/>
      <c r="ED156" s="32"/>
      <c r="EE156" s="32"/>
      <c r="EF156" s="32"/>
      <c r="EG156" s="32"/>
      <c r="EH156" s="32"/>
      <c r="EI156" s="32"/>
      <c r="EJ156" s="32"/>
      <c r="EK156" s="32"/>
      <c r="EL156" s="32"/>
      <c r="EM156" s="32"/>
      <c r="EN156" s="32"/>
      <c r="EO156" s="32"/>
      <c r="EP156" s="32"/>
      <c r="EQ156" s="32"/>
      <c r="ER156" s="32"/>
      <c r="ES156" s="32"/>
      <c r="ET156" s="32"/>
      <c r="EU156" s="32"/>
      <c r="EV156" s="32"/>
      <c r="EW156" s="32"/>
      <c r="EX156" s="32"/>
      <c r="EY156" s="32"/>
      <c r="EZ156" s="32"/>
      <c r="FA156" s="32"/>
      <c r="FB156" s="32"/>
      <c r="FC156" s="32"/>
      <c r="FD156" s="32"/>
      <c r="FE156" s="32"/>
      <c r="FF156" s="32"/>
      <c r="FG156" s="32"/>
      <c r="FH156" s="32"/>
      <c r="FI156" s="32"/>
      <c r="FJ156" s="32"/>
      <c r="FK156" s="32"/>
      <c r="FL156" s="32"/>
      <c r="FM156" s="32"/>
      <c r="FN156" s="32"/>
      <c r="FO156" s="32"/>
      <c r="FP156" s="32"/>
      <c r="FQ156" s="32"/>
      <c r="FR156" s="32"/>
      <c r="FS156" s="32"/>
      <c r="FT156" s="32"/>
      <c r="FU156" s="32"/>
      <c r="FV156" s="32"/>
      <c r="FW156" s="32"/>
      <c r="FX156" s="32"/>
      <c r="FY156" s="32"/>
      <c r="FZ156" s="32"/>
      <c r="GA156" s="32"/>
      <c r="GB156" s="32"/>
      <c r="GC156" s="32"/>
      <c r="GD156" s="32"/>
      <c r="GE156" s="32"/>
      <c r="GF156" s="32"/>
      <c r="GG156" s="32"/>
      <c r="GH156" s="32"/>
      <c r="GI156" s="32"/>
      <c r="GJ156" s="32"/>
      <c r="GK156" s="32"/>
      <c r="GL156" s="32"/>
      <c r="GM156" s="32"/>
      <c r="GN156" s="32"/>
      <c r="GO156" s="32"/>
      <c r="GP156" s="32"/>
      <c r="GQ156" s="32"/>
      <c r="GR156" s="32"/>
      <c r="GS156" s="32"/>
      <c r="GT156" s="32"/>
      <c r="GU156" s="32"/>
      <c r="GV156" s="32"/>
      <c r="GW156" s="32"/>
      <c r="GX156" s="32"/>
      <c r="GY156" s="32"/>
      <c r="GZ156" s="32"/>
      <c r="HA156" s="32"/>
      <c r="HB156" s="32"/>
      <c r="HC156" s="32"/>
      <c r="HD156" s="32"/>
      <c r="HE156" s="32"/>
      <c r="HF156" s="32"/>
      <c r="HG156" s="32"/>
      <c r="HH156" s="32"/>
      <c r="HI156" s="32"/>
      <c r="HJ156" s="32"/>
      <c r="HK156" s="32"/>
      <c r="HL156" s="32"/>
      <c r="HM156" s="32"/>
      <c r="HN156" s="32"/>
      <c r="HO156" s="32"/>
      <c r="HP156" s="32"/>
      <c r="HQ156" s="32"/>
      <c r="HR156" s="32"/>
      <c r="HS156" s="32"/>
      <c r="HT156" s="32"/>
      <c r="HU156" s="32"/>
      <c r="HV156" s="32"/>
      <c r="HW156" s="32"/>
      <c r="HX156" s="32"/>
      <c r="HY156" s="32"/>
      <c r="HZ156" s="32"/>
      <c r="IA156" s="32"/>
      <c r="IB156" s="32"/>
      <c r="IC156" s="32"/>
      <c r="ID156" s="32"/>
      <c r="IE156" s="32"/>
      <c r="IF156" s="32"/>
      <c r="IG156" s="32"/>
      <c r="IH156" s="32"/>
      <c r="II156" s="32"/>
      <c r="IJ156" s="32"/>
      <c r="IK156" s="32"/>
      <c r="IL156" s="32"/>
      <c r="IM156" s="32"/>
      <c r="IN156" s="32"/>
      <c r="IO156" s="32"/>
      <c r="IP156" s="32"/>
      <c r="IQ156" s="32"/>
      <c r="IR156" s="32"/>
      <c r="IS156" s="32"/>
      <c r="IT156" s="32"/>
      <c r="IU156" s="32"/>
      <c r="IV156" s="32"/>
      <c r="IW156" s="32"/>
      <c r="IX156" s="32"/>
      <c r="IY156" s="32"/>
      <c r="IZ156" s="32"/>
      <c r="JA156" s="32"/>
      <c r="JB156" s="32"/>
      <c r="JC156" s="32"/>
      <c r="JD156" s="32"/>
      <c r="JE156" s="32"/>
      <c r="JF156" s="32"/>
      <c r="JG156" s="32"/>
      <c r="JH156" s="32"/>
      <c r="JI156" s="32"/>
      <c r="JJ156" s="32"/>
      <c r="JK156" s="32"/>
      <c r="JL156" s="32"/>
      <c r="JM156" s="32"/>
      <c r="JN156" s="32"/>
      <c r="JO156" s="32"/>
      <c r="JP156" s="32"/>
      <c r="JQ156" s="32"/>
      <c r="JR156" s="32"/>
      <c r="JS156" s="32"/>
      <c r="JT156" s="32"/>
      <c r="JU156" s="32"/>
      <c r="JV156" s="32"/>
      <c r="JW156" s="32"/>
      <c r="JX156" s="32"/>
      <c r="JY156" s="32"/>
      <c r="JZ156" s="32"/>
      <c r="KA156" s="32"/>
      <c r="KB156" s="32"/>
      <c r="KC156" s="32"/>
      <c r="KD156" s="32"/>
      <c r="KE156" s="32"/>
      <c r="KF156" s="32"/>
      <c r="KG156" s="32"/>
      <c r="KH156" s="32"/>
      <c r="KI156" s="32"/>
      <c r="KJ156" s="32"/>
      <c r="KK156" s="32"/>
      <c r="KL156" s="32"/>
      <c r="KM156" s="32"/>
      <c r="KN156" s="32"/>
      <c r="KO156" s="32"/>
      <c r="KP156" s="32"/>
      <c r="KQ156" s="32"/>
      <c r="KR156" s="32"/>
      <c r="KS156" s="32"/>
      <c r="KT156" s="32"/>
      <c r="KU156" s="32"/>
      <c r="KV156" s="32"/>
      <c r="KW156" s="32"/>
      <c r="KX156" s="32"/>
      <c r="KY156" s="32"/>
      <c r="KZ156" s="32"/>
      <c r="LA156" s="32"/>
      <c r="LB156" s="32"/>
      <c r="LC156" s="32"/>
      <c r="LD156" s="32"/>
      <c r="LE156" s="32"/>
      <c r="LF156" s="32"/>
      <c r="LG156" s="32"/>
      <c r="LH156" s="32"/>
      <c r="LI156" s="32"/>
      <c r="LJ156" s="32"/>
      <c r="LK156" s="32"/>
      <c r="LL156" s="32"/>
      <c r="LM156" s="32"/>
      <c r="LN156" s="32"/>
      <c r="LO156" s="32"/>
      <c r="LP156" s="32"/>
      <c r="LQ156" s="32"/>
    </row>
    <row r="157" spans="2:329"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c r="EL157" s="32"/>
      <c r="EM157" s="32"/>
      <c r="EN157" s="32"/>
      <c r="EO157" s="32"/>
      <c r="EP157" s="32"/>
      <c r="EQ157" s="32"/>
      <c r="ER157" s="32"/>
      <c r="ES157" s="32"/>
      <c r="ET157" s="32"/>
      <c r="EU157" s="32"/>
      <c r="EV157" s="32"/>
      <c r="EW157" s="32"/>
      <c r="EX157" s="32"/>
      <c r="EY157" s="32"/>
      <c r="EZ157" s="32"/>
      <c r="FA157" s="32"/>
      <c r="FB157" s="32"/>
      <c r="FC157" s="32"/>
      <c r="FD157" s="32"/>
      <c r="FE157" s="32"/>
      <c r="FF157" s="32"/>
      <c r="FG157" s="32"/>
      <c r="FH157" s="32"/>
      <c r="FI157" s="32"/>
      <c r="FJ157" s="32"/>
      <c r="FK157" s="32"/>
      <c r="FL157" s="32"/>
      <c r="FM157" s="32"/>
      <c r="FN157" s="32"/>
      <c r="FO157" s="32"/>
      <c r="FP157" s="32"/>
      <c r="FQ157" s="32"/>
      <c r="FR157" s="32"/>
      <c r="FS157" s="32"/>
      <c r="FT157" s="32"/>
      <c r="FU157" s="32"/>
      <c r="FV157" s="32"/>
      <c r="FW157" s="32"/>
      <c r="FX157" s="32"/>
      <c r="FY157" s="32"/>
      <c r="FZ157" s="32"/>
      <c r="GA157" s="32"/>
      <c r="GB157" s="32"/>
      <c r="GC157" s="32"/>
      <c r="GD157" s="32"/>
      <c r="GE157" s="32"/>
      <c r="GF157" s="32"/>
      <c r="GG157" s="32"/>
      <c r="GH157" s="32"/>
      <c r="GI157" s="32"/>
      <c r="GJ157" s="32"/>
      <c r="GK157" s="32"/>
      <c r="GL157" s="32"/>
      <c r="GM157" s="32"/>
      <c r="GN157" s="32"/>
      <c r="GO157" s="32"/>
      <c r="GP157" s="32"/>
      <c r="GQ157" s="32"/>
      <c r="GR157" s="32"/>
      <c r="GS157" s="32"/>
      <c r="GT157" s="32"/>
      <c r="GU157" s="32"/>
      <c r="GV157" s="32"/>
      <c r="GW157" s="32"/>
      <c r="GX157" s="32"/>
      <c r="GY157" s="32"/>
      <c r="GZ157" s="32"/>
      <c r="HA157" s="32"/>
      <c r="HB157" s="32"/>
      <c r="HC157" s="32"/>
      <c r="HD157" s="32"/>
      <c r="HE157" s="32"/>
      <c r="HF157" s="32"/>
      <c r="HG157" s="32"/>
      <c r="HH157" s="32"/>
      <c r="HI157" s="32"/>
      <c r="HJ157" s="32"/>
      <c r="HK157" s="32"/>
      <c r="HL157" s="32"/>
      <c r="HM157" s="32"/>
      <c r="HN157" s="32"/>
      <c r="HO157" s="32"/>
      <c r="HP157" s="32"/>
      <c r="HQ157" s="32"/>
      <c r="HR157" s="32"/>
      <c r="HS157" s="32"/>
      <c r="HT157" s="32"/>
      <c r="HU157" s="32"/>
      <c r="HV157" s="32"/>
      <c r="HW157" s="32"/>
      <c r="HX157" s="32"/>
      <c r="HY157" s="32"/>
      <c r="HZ157" s="32"/>
      <c r="IA157" s="32"/>
      <c r="IB157" s="32"/>
      <c r="IC157" s="32"/>
      <c r="ID157" s="32"/>
      <c r="IE157" s="32"/>
      <c r="IF157" s="32"/>
      <c r="IG157" s="32"/>
      <c r="IH157" s="32"/>
      <c r="II157" s="32"/>
      <c r="IJ157" s="32"/>
      <c r="IK157" s="32"/>
      <c r="IL157" s="32"/>
      <c r="IM157" s="32"/>
      <c r="IN157" s="32"/>
      <c r="IO157" s="32"/>
      <c r="IP157" s="32"/>
      <c r="IQ157" s="32"/>
      <c r="IR157" s="32"/>
      <c r="IS157" s="32"/>
      <c r="IT157" s="32"/>
      <c r="IU157" s="32"/>
      <c r="IV157" s="32"/>
      <c r="IW157" s="32"/>
      <c r="IX157" s="32"/>
      <c r="IY157" s="32"/>
      <c r="IZ157" s="32"/>
      <c r="JA157" s="32"/>
      <c r="JB157" s="32"/>
      <c r="JC157" s="32"/>
      <c r="JD157" s="32"/>
      <c r="JE157" s="32"/>
      <c r="JF157" s="32"/>
      <c r="JG157" s="32"/>
      <c r="JH157" s="32"/>
      <c r="JI157" s="32"/>
      <c r="JJ157" s="32"/>
      <c r="JK157" s="32"/>
      <c r="JL157" s="32"/>
      <c r="JM157" s="32"/>
      <c r="JN157" s="32"/>
      <c r="JO157" s="32"/>
      <c r="JP157" s="32"/>
      <c r="JQ157" s="32"/>
      <c r="JR157" s="32"/>
      <c r="JS157" s="32"/>
      <c r="JT157" s="32"/>
      <c r="JU157" s="32"/>
      <c r="JV157" s="32"/>
      <c r="JW157" s="32"/>
      <c r="JX157" s="32"/>
      <c r="JY157" s="32"/>
      <c r="JZ157" s="32"/>
      <c r="KA157" s="32"/>
      <c r="KB157" s="32"/>
      <c r="KC157" s="32"/>
      <c r="KD157" s="32"/>
      <c r="KE157" s="32"/>
      <c r="KF157" s="32"/>
      <c r="KG157" s="32"/>
      <c r="KH157" s="32"/>
      <c r="KI157" s="32"/>
      <c r="KJ157" s="32"/>
      <c r="KK157" s="32"/>
      <c r="KL157" s="32"/>
      <c r="KM157" s="32"/>
      <c r="KN157" s="32"/>
      <c r="KO157" s="32"/>
      <c r="KP157" s="32"/>
      <c r="KQ157" s="32"/>
      <c r="KR157" s="32"/>
      <c r="KS157" s="32"/>
      <c r="KT157" s="32"/>
      <c r="KU157" s="32"/>
      <c r="KV157" s="32"/>
      <c r="KW157" s="32"/>
      <c r="KX157" s="32"/>
      <c r="KY157" s="32"/>
      <c r="KZ157" s="32"/>
      <c r="LA157" s="32"/>
      <c r="LB157" s="32"/>
      <c r="LC157" s="32"/>
      <c r="LD157" s="32"/>
      <c r="LE157" s="32"/>
      <c r="LF157" s="32"/>
      <c r="LG157" s="32"/>
      <c r="LH157" s="32"/>
      <c r="LI157" s="32"/>
      <c r="LJ157" s="32"/>
      <c r="LK157" s="32"/>
      <c r="LL157" s="32"/>
      <c r="LM157" s="32"/>
      <c r="LN157" s="32"/>
      <c r="LO157" s="32"/>
      <c r="LP157" s="32"/>
      <c r="LQ157" s="32"/>
    </row>
    <row r="158" spans="2:329"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c r="EL158" s="32"/>
      <c r="EM158" s="32"/>
      <c r="EN158" s="32"/>
      <c r="EO158" s="32"/>
      <c r="EP158" s="32"/>
      <c r="EQ158" s="32"/>
      <c r="ER158" s="32"/>
      <c r="ES158" s="32"/>
      <c r="ET158" s="32"/>
      <c r="EU158" s="32"/>
      <c r="EV158" s="32"/>
      <c r="EW158" s="32"/>
      <c r="EX158" s="32"/>
      <c r="EY158" s="32"/>
      <c r="EZ158" s="32"/>
      <c r="FA158" s="32"/>
      <c r="FB158" s="32"/>
      <c r="FC158" s="32"/>
      <c r="FD158" s="32"/>
      <c r="FE158" s="32"/>
      <c r="FF158" s="32"/>
      <c r="FG158" s="32"/>
      <c r="FH158" s="32"/>
      <c r="FI158" s="32"/>
      <c r="FJ158" s="32"/>
      <c r="FK158" s="32"/>
      <c r="FL158" s="32"/>
      <c r="FM158" s="32"/>
      <c r="FN158" s="32"/>
      <c r="FO158" s="32"/>
      <c r="FP158" s="32"/>
      <c r="FQ158" s="32"/>
      <c r="FR158" s="32"/>
      <c r="FS158" s="32"/>
      <c r="FT158" s="32"/>
      <c r="FU158" s="32"/>
      <c r="FV158" s="32"/>
      <c r="FW158" s="32"/>
      <c r="FX158" s="32"/>
      <c r="FY158" s="32"/>
      <c r="FZ158" s="32"/>
      <c r="GA158" s="32"/>
      <c r="GB158" s="32"/>
      <c r="GC158" s="32"/>
      <c r="GD158" s="32"/>
      <c r="GE158" s="32"/>
      <c r="GF158" s="32"/>
      <c r="GG158" s="32"/>
      <c r="GH158" s="32"/>
      <c r="GI158" s="32"/>
      <c r="GJ158" s="32"/>
      <c r="GK158" s="32"/>
      <c r="GL158" s="32"/>
      <c r="GM158" s="32"/>
      <c r="GN158" s="32"/>
      <c r="GO158" s="32"/>
      <c r="GP158" s="32"/>
      <c r="GQ158" s="32"/>
      <c r="GR158" s="32"/>
      <c r="GS158" s="32"/>
      <c r="GT158" s="32"/>
      <c r="GU158" s="32"/>
      <c r="GV158" s="32"/>
      <c r="GW158" s="32"/>
      <c r="GX158" s="32"/>
      <c r="GY158" s="32"/>
      <c r="GZ158" s="32"/>
      <c r="HA158" s="32"/>
      <c r="HB158" s="32"/>
      <c r="HC158" s="32"/>
      <c r="HD158" s="32"/>
      <c r="HE158" s="32"/>
      <c r="HF158" s="32"/>
      <c r="HG158" s="32"/>
      <c r="HH158" s="32"/>
      <c r="HI158" s="32"/>
      <c r="HJ158" s="32"/>
      <c r="HK158" s="32"/>
      <c r="HL158" s="32"/>
      <c r="HM158" s="32"/>
      <c r="HN158" s="32"/>
      <c r="HO158" s="32"/>
      <c r="HP158" s="32"/>
      <c r="HQ158" s="32"/>
      <c r="HR158" s="32"/>
      <c r="HS158" s="32"/>
      <c r="HT158" s="32"/>
      <c r="HU158" s="32"/>
      <c r="HV158" s="32"/>
      <c r="HW158" s="32"/>
      <c r="HX158" s="32"/>
      <c r="HY158" s="32"/>
      <c r="HZ158" s="32"/>
      <c r="IA158" s="32"/>
      <c r="IB158" s="32"/>
      <c r="IC158" s="32"/>
      <c r="ID158" s="32"/>
      <c r="IE158" s="32"/>
      <c r="IF158" s="32"/>
      <c r="IG158" s="32"/>
      <c r="IH158" s="32"/>
      <c r="II158" s="32"/>
      <c r="IJ158" s="32"/>
      <c r="IK158" s="32"/>
      <c r="IL158" s="32"/>
      <c r="IM158" s="32"/>
      <c r="IN158" s="32"/>
      <c r="IO158" s="32"/>
      <c r="IP158" s="32"/>
      <c r="IQ158" s="32"/>
      <c r="IR158" s="32"/>
      <c r="IS158" s="32"/>
      <c r="IT158" s="32"/>
      <c r="IU158" s="32"/>
      <c r="IV158" s="32"/>
      <c r="IW158" s="32"/>
      <c r="IX158" s="32"/>
      <c r="IY158" s="32"/>
      <c r="IZ158" s="32"/>
      <c r="JA158" s="32"/>
      <c r="JB158" s="32"/>
      <c r="JC158" s="32"/>
      <c r="JD158" s="32"/>
      <c r="JE158" s="32"/>
      <c r="JF158" s="32"/>
      <c r="JG158" s="32"/>
      <c r="JH158" s="32"/>
      <c r="JI158" s="32"/>
      <c r="JJ158" s="32"/>
      <c r="JK158" s="32"/>
      <c r="JL158" s="32"/>
      <c r="JM158" s="32"/>
      <c r="JN158" s="32"/>
      <c r="JO158" s="32"/>
      <c r="JP158" s="32"/>
      <c r="JQ158" s="32"/>
      <c r="JR158" s="32"/>
      <c r="JS158" s="32"/>
      <c r="JT158" s="32"/>
      <c r="JU158" s="32"/>
      <c r="JV158" s="32"/>
      <c r="JW158" s="32"/>
      <c r="JX158" s="32"/>
      <c r="JY158" s="32"/>
      <c r="JZ158" s="32"/>
      <c r="KA158" s="32"/>
      <c r="KB158" s="32"/>
      <c r="KC158" s="32"/>
      <c r="KD158" s="32"/>
      <c r="KE158" s="32"/>
      <c r="KF158" s="32"/>
      <c r="KG158" s="32"/>
      <c r="KH158" s="32"/>
      <c r="KI158" s="32"/>
      <c r="KJ158" s="32"/>
      <c r="KK158" s="32"/>
      <c r="KL158" s="32"/>
      <c r="KM158" s="32"/>
      <c r="KN158" s="32"/>
      <c r="KO158" s="32"/>
      <c r="KP158" s="32"/>
      <c r="KQ158" s="32"/>
      <c r="KR158" s="32"/>
      <c r="KS158" s="32"/>
      <c r="KT158" s="32"/>
      <c r="KU158" s="32"/>
      <c r="KV158" s="32"/>
      <c r="KW158" s="32"/>
      <c r="KX158" s="32"/>
      <c r="KY158" s="32"/>
      <c r="KZ158" s="32"/>
      <c r="LA158" s="32"/>
      <c r="LB158" s="32"/>
      <c r="LC158" s="32"/>
      <c r="LD158" s="32"/>
      <c r="LE158" s="32"/>
      <c r="LF158" s="32"/>
      <c r="LG158" s="32"/>
      <c r="LH158" s="32"/>
      <c r="LI158" s="32"/>
      <c r="LJ158" s="32"/>
      <c r="LK158" s="32"/>
      <c r="LL158" s="32"/>
      <c r="LM158" s="32"/>
      <c r="LN158" s="32"/>
      <c r="LO158" s="32"/>
      <c r="LP158" s="32"/>
      <c r="LQ158" s="32"/>
    </row>
    <row r="159" spans="2:329"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c r="EL159" s="32"/>
      <c r="EM159" s="32"/>
      <c r="EN159" s="32"/>
      <c r="EO159" s="32"/>
      <c r="EP159" s="32"/>
      <c r="EQ159" s="32"/>
      <c r="ER159" s="32"/>
      <c r="ES159" s="32"/>
      <c r="ET159" s="32"/>
      <c r="EU159" s="32"/>
      <c r="EV159" s="32"/>
      <c r="EW159" s="32"/>
      <c r="EX159" s="32"/>
      <c r="EY159" s="32"/>
      <c r="EZ159" s="32"/>
      <c r="FA159" s="32"/>
      <c r="FB159" s="32"/>
      <c r="FC159" s="32"/>
      <c r="FD159" s="32"/>
      <c r="FE159" s="32"/>
      <c r="FF159" s="32"/>
      <c r="FG159" s="32"/>
      <c r="FH159" s="32"/>
      <c r="FI159" s="32"/>
      <c r="FJ159" s="32"/>
      <c r="FK159" s="32"/>
      <c r="FL159" s="32"/>
      <c r="FM159" s="32"/>
      <c r="FN159" s="32"/>
      <c r="FO159" s="32"/>
      <c r="FP159" s="32"/>
      <c r="FQ159" s="32"/>
      <c r="FR159" s="32"/>
      <c r="FS159" s="32"/>
      <c r="FT159" s="32"/>
      <c r="FU159" s="32"/>
      <c r="FV159" s="32"/>
      <c r="FW159" s="32"/>
      <c r="FX159" s="32"/>
      <c r="FY159" s="32"/>
      <c r="FZ159" s="32"/>
      <c r="GA159" s="32"/>
      <c r="GB159" s="32"/>
      <c r="GC159" s="32"/>
      <c r="GD159" s="32"/>
      <c r="GE159" s="32"/>
      <c r="GF159" s="32"/>
      <c r="GG159" s="32"/>
      <c r="GH159" s="32"/>
      <c r="GI159" s="32"/>
      <c r="GJ159" s="32"/>
      <c r="GK159" s="32"/>
      <c r="GL159" s="32"/>
      <c r="GM159" s="32"/>
      <c r="GN159" s="32"/>
      <c r="GO159" s="32"/>
      <c r="GP159" s="32"/>
      <c r="GQ159" s="32"/>
      <c r="GR159" s="32"/>
      <c r="GS159" s="32"/>
      <c r="GT159" s="32"/>
      <c r="GU159" s="32"/>
      <c r="GV159" s="32"/>
      <c r="GW159" s="32"/>
      <c r="GX159" s="32"/>
      <c r="GY159" s="32"/>
      <c r="GZ159" s="32"/>
      <c r="HA159" s="32"/>
      <c r="HB159" s="32"/>
      <c r="HC159" s="32"/>
      <c r="HD159" s="32"/>
      <c r="HE159" s="32"/>
      <c r="HF159" s="32"/>
      <c r="HG159" s="32"/>
      <c r="HH159" s="32"/>
      <c r="HI159" s="32"/>
      <c r="HJ159" s="32"/>
      <c r="HK159" s="32"/>
      <c r="HL159" s="32"/>
      <c r="HM159" s="32"/>
      <c r="HN159" s="32"/>
      <c r="HO159" s="32"/>
      <c r="HP159" s="32"/>
      <c r="HQ159" s="32"/>
      <c r="HR159" s="32"/>
      <c r="HS159" s="32"/>
      <c r="HT159" s="32"/>
      <c r="HU159" s="32"/>
      <c r="HV159" s="32"/>
      <c r="HW159" s="32"/>
      <c r="HX159" s="32"/>
      <c r="HY159" s="32"/>
      <c r="HZ159" s="32"/>
      <c r="IA159" s="32"/>
      <c r="IB159" s="32"/>
      <c r="IC159" s="32"/>
      <c r="ID159" s="32"/>
      <c r="IE159" s="32"/>
      <c r="IF159" s="32"/>
      <c r="IG159" s="32"/>
      <c r="IH159" s="32"/>
      <c r="II159" s="32"/>
      <c r="IJ159" s="32"/>
      <c r="IK159" s="32"/>
      <c r="IL159" s="32"/>
      <c r="IM159" s="32"/>
      <c r="IN159" s="32"/>
      <c r="IO159" s="32"/>
      <c r="IP159" s="32"/>
      <c r="IQ159" s="32"/>
      <c r="IR159" s="32"/>
      <c r="IS159" s="32"/>
      <c r="IT159" s="32"/>
      <c r="IU159" s="32"/>
      <c r="IV159" s="32"/>
      <c r="IW159" s="32"/>
      <c r="IX159" s="32"/>
      <c r="IY159" s="32"/>
      <c r="IZ159" s="32"/>
      <c r="JA159" s="32"/>
      <c r="JB159" s="32"/>
      <c r="JC159" s="32"/>
      <c r="JD159" s="32"/>
      <c r="JE159" s="32"/>
      <c r="JF159" s="32"/>
      <c r="JG159" s="32"/>
      <c r="JH159" s="32"/>
      <c r="JI159" s="32"/>
      <c r="JJ159" s="32"/>
      <c r="JK159" s="32"/>
      <c r="JL159" s="32"/>
      <c r="JM159" s="32"/>
      <c r="JN159" s="32"/>
      <c r="JO159" s="32"/>
      <c r="JP159" s="32"/>
      <c r="JQ159" s="32"/>
      <c r="JR159" s="32"/>
      <c r="JS159" s="32"/>
      <c r="JT159" s="32"/>
      <c r="JU159" s="32"/>
      <c r="JV159" s="32"/>
      <c r="JW159" s="32"/>
      <c r="JX159" s="32"/>
      <c r="JY159" s="32"/>
      <c r="JZ159" s="32"/>
      <c r="KA159" s="32"/>
      <c r="KB159" s="32"/>
      <c r="KC159" s="32"/>
      <c r="KD159" s="32"/>
      <c r="KE159" s="32"/>
      <c r="KF159" s="32"/>
      <c r="KG159" s="32"/>
      <c r="KH159" s="32"/>
      <c r="KI159" s="32"/>
      <c r="KJ159" s="32"/>
      <c r="KK159" s="32"/>
      <c r="KL159" s="32"/>
      <c r="KM159" s="32"/>
      <c r="KN159" s="32"/>
      <c r="KO159" s="32"/>
      <c r="KP159" s="32"/>
      <c r="KQ159" s="32"/>
      <c r="KR159" s="32"/>
      <c r="KS159" s="32"/>
      <c r="KT159" s="32"/>
      <c r="KU159" s="32"/>
      <c r="KV159" s="32"/>
      <c r="KW159" s="32"/>
      <c r="KX159" s="32"/>
      <c r="KY159" s="32"/>
      <c r="KZ159" s="32"/>
      <c r="LA159" s="32"/>
      <c r="LB159" s="32"/>
      <c r="LC159" s="32"/>
      <c r="LD159" s="32"/>
      <c r="LE159" s="32"/>
      <c r="LF159" s="32"/>
      <c r="LG159" s="32"/>
      <c r="LH159" s="32"/>
      <c r="LI159" s="32"/>
      <c r="LJ159" s="32"/>
      <c r="LK159" s="32"/>
      <c r="LL159" s="32"/>
      <c r="LM159" s="32"/>
      <c r="LN159" s="32"/>
      <c r="LO159" s="32"/>
      <c r="LP159" s="32"/>
      <c r="LQ159" s="32"/>
    </row>
    <row r="160" spans="2:329"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c r="EJ160" s="32"/>
      <c r="EK160" s="32"/>
      <c r="EL160" s="32"/>
      <c r="EM160" s="32"/>
      <c r="EN160" s="32"/>
      <c r="EO160" s="32"/>
      <c r="EP160" s="32"/>
      <c r="EQ160" s="32"/>
      <c r="ER160" s="32"/>
      <c r="ES160" s="32"/>
      <c r="ET160" s="32"/>
      <c r="EU160" s="32"/>
      <c r="EV160" s="32"/>
      <c r="EW160" s="32"/>
      <c r="EX160" s="32"/>
      <c r="EY160" s="32"/>
      <c r="EZ160" s="32"/>
      <c r="FA160" s="32"/>
      <c r="FB160" s="32"/>
      <c r="FC160" s="32"/>
      <c r="FD160" s="32"/>
      <c r="FE160" s="32"/>
      <c r="FF160" s="32"/>
      <c r="FG160" s="32"/>
      <c r="FH160" s="32"/>
      <c r="FI160" s="32"/>
      <c r="FJ160" s="32"/>
      <c r="FK160" s="32"/>
      <c r="FL160" s="32"/>
      <c r="FM160" s="32"/>
      <c r="FN160" s="32"/>
      <c r="FO160" s="32"/>
      <c r="FP160" s="32"/>
      <c r="FQ160" s="32"/>
      <c r="FR160" s="32"/>
      <c r="FS160" s="32"/>
      <c r="FT160" s="32"/>
      <c r="FU160" s="32"/>
      <c r="FV160" s="32"/>
      <c r="FW160" s="32"/>
      <c r="FX160" s="32"/>
      <c r="FY160" s="32"/>
      <c r="FZ160" s="32"/>
      <c r="GA160" s="32"/>
      <c r="GB160" s="32"/>
      <c r="GC160" s="32"/>
      <c r="GD160" s="32"/>
      <c r="GE160" s="32"/>
      <c r="GF160" s="32"/>
      <c r="GG160" s="32"/>
      <c r="GH160" s="32"/>
      <c r="GI160" s="32"/>
      <c r="GJ160" s="32"/>
      <c r="GK160" s="32"/>
      <c r="GL160" s="32"/>
      <c r="GM160" s="32"/>
      <c r="GN160" s="32"/>
      <c r="GO160" s="32"/>
      <c r="GP160" s="32"/>
      <c r="GQ160" s="32"/>
      <c r="GR160" s="32"/>
      <c r="GS160" s="32"/>
      <c r="GT160" s="32"/>
      <c r="GU160" s="32"/>
      <c r="GV160" s="32"/>
      <c r="GW160" s="32"/>
      <c r="GX160" s="32"/>
      <c r="GY160" s="32"/>
      <c r="GZ160" s="32"/>
      <c r="HA160" s="32"/>
      <c r="HB160" s="32"/>
      <c r="HC160" s="32"/>
      <c r="HD160" s="32"/>
      <c r="HE160" s="32"/>
      <c r="HF160" s="32"/>
      <c r="HG160" s="32"/>
      <c r="HH160" s="32"/>
      <c r="HI160" s="32"/>
      <c r="HJ160" s="32"/>
      <c r="HK160" s="32"/>
      <c r="HL160" s="32"/>
      <c r="HM160" s="32"/>
      <c r="HN160" s="32"/>
      <c r="HO160" s="32"/>
      <c r="HP160" s="32"/>
      <c r="HQ160" s="32"/>
      <c r="HR160" s="32"/>
      <c r="HS160" s="32"/>
      <c r="HT160" s="32"/>
      <c r="HU160" s="32"/>
      <c r="HV160" s="32"/>
      <c r="HW160" s="32"/>
      <c r="HX160" s="32"/>
      <c r="HY160" s="32"/>
      <c r="HZ160" s="32"/>
      <c r="IA160" s="32"/>
      <c r="IB160" s="32"/>
      <c r="IC160" s="32"/>
      <c r="ID160" s="32"/>
      <c r="IE160" s="32"/>
      <c r="IF160" s="32"/>
      <c r="IG160" s="32"/>
      <c r="IH160" s="32"/>
      <c r="II160" s="32"/>
      <c r="IJ160" s="32"/>
      <c r="IK160" s="32"/>
      <c r="IL160" s="32"/>
      <c r="IM160" s="32"/>
      <c r="IN160" s="32"/>
      <c r="IO160" s="32"/>
      <c r="IP160" s="32"/>
      <c r="IQ160" s="32"/>
      <c r="IR160" s="32"/>
      <c r="IS160" s="32"/>
      <c r="IT160" s="32"/>
      <c r="IU160" s="32"/>
      <c r="IV160" s="32"/>
      <c r="IW160" s="32"/>
      <c r="IX160" s="32"/>
      <c r="IY160" s="32"/>
      <c r="IZ160" s="32"/>
      <c r="JA160" s="32"/>
      <c r="JB160" s="32"/>
      <c r="JC160" s="32"/>
      <c r="JD160" s="32"/>
      <c r="JE160" s="32"/>
      <c r="JF160" s="32"/>
      <c r="JG160" s="32"/>
      <c r="JH160" s="32"/>
      <c r="JI160" s="32"/>
      <c r="JJ160" s="32"/>
      <c r="JK160" s="32"/>
      <c r="JL160" s="32"/>
      <c r="JM160" s="32"/>
      <c r="JN160" s="32"/>
      <c r="JO160" s="32"/>
      <c r="JP160" s="32"/>
      <c r="JQ160" s="32"/>
      <c r="JR160" s="32"/>
      <c r="JS160" s="32"/>
      <c r="JT160" s="32"/>
      <c r="JU160" s="32"/>
      <c r="JV160" s="32"/>
      <c r="JW160" s="32"/>
      <c r="JX160" s="32"/>
      <c r="JY160" s="32"/>
      <c r="JZ160" s="32"/>
      <c r="KA160" s="32"/>
      <c r="KB160" s="32"/>
      <c r="KC160" s="32"/>
      <c r="KD160" s="32"/>
      <c r="KE160" s="32"/>
      <c r="KF160" s="32"/>
      <c r="KG160" s="32"/>
      <c r="KH160" s="32"/>
      <c r="KI160" s="32"/>
      <c r="KJ160" s="32"/>
      <c r="KK160" s="32"/>
      <c r="KL160" s="32"/>
      <c r="KM160" s="32"/>
      <c r="KN160" s="32"/>
      <c r="KO160" s="32"/>
      <c r="KP160" s="32"/>
      <c r="KQ160" s="32"/>
      <c r="KR160" s="32"/>
      <c r="KS160" s="32"/>
      <c r="KT160" s="32"/>
      <c r="KU160" s="32"/>
      <c r="KV160" s="32"/>
      <c r="KW160" s="32"/>
      <c r="KX160" s="32"/>
      <c r="KY160" s="32"/>
      <c r="KZ160" s="32"/>
      <c r="LA160" s="32"/>
      <c r="LB160" s="32"/>
      <c r="LC160" s="32"/>
      <c r="LD160" s="32"/>
      <c r="LE160" s="32"/>
      <c r="LF160" s="32"/>
      <c r="LG160" s="32"/>
      <c r="LH160" s="32"/>
      <c r="LI160" s="32"/>
      <c r="LJ160" s="32"/>
      <c r="LK160" s="32"/>
      <c r="LL160" s="32"/>
      <c r="LM160" s="32"/>
      <c r="LN160" s="32"/>
      <c r="LO160" s="32"/>
      <c r="LP160" s="32"/>
      <c r="LQ160" s="32"/>
    </row>
    <row r="161" spans="2:329"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c r="EJ161" s="32"/>
      <c r="EK161" s="32"/>
      <c r="EL161" s="32"/>
      <c r="EM161" s="32"/>
      <c r="EN161" s="32"/>
      <c r="EO161" s="32"/>
      <c r="EP161" s="32"/>
      <c r="EQ161" s="32"/>
      <c r="ER161" s="32"/>
      <c r="ES161" s="32"/>
      <c r="ET161" s="32"/>
      <c r="EU161" s="32"/>
      <c r="EV161" s="32"/>
      <c r="EW161" s="32"/>
      <c r="EX161" s="32"/>
      <c r="EY161" s="32"/>
      <c r="EZ161" s="32"/>
      <c r="FA161" s="32"/>
      <c r="FB161" s="32"/>
      <c r="FC161" s="32"/>
      <c r="FD161" s="32"/>
      <c r="FE161" s="32"/>
      <c r="FF161" s="32"/>
      <c r="FG161" s="32"/>
      <c r="FH161" s="32"/>
      <c r="FI161" s="32"/>
      <c r="FJ161" s="32"/>
      <c r="FK161" s="32"/>
      <c r="FL161" s="32"/>
      <c r="FM161" s="32"/>
      <c r="FN161" s="32"/>
      <c r="FO161" s="32"/>
      <c r="FP161" s="32"/>
      <c r="FQ161" s="32"/>
      <c r="FR161" s="32"/>
      <c r="FS161" s="32"/>
      <c r="FT161" s="32"/>
      <c r="FU161" s="32"/>
      <c r="FV161" s="32"/>
      <c r="FW161" s="32"/>
      <c r="FX161" s="32"/>
      <c r="FY161" s="32"/>
      <c r="FZ161" s="32"/>
      <c r="GA161" s="32"/>
      <c r="GB161" s="32"/>
      <c r="GC161" s="32"/>
      <c r="GD161" s="32"/>
      <c r="GE161" s="32"/>
      <c r="GF161" s="32"/>
      <c r="GG161" s="32"/>
      <c r="GH161" s="32"/>
      <c r="GI161" s="32"/>
      <c r="GJ161" s="32"/>
      <c r="GK161" s="32"/>
      <c r="GL161" s="32"/>
      <c r="GM161" s="32"/>
      <c r="GN161" s="32"/>
      <c r="GO161" s="32"/>
      <c r="GP161" s="32"/>
      <c r="GQ161" s="32"/>
      <c r="GR161" s="32"/>
      <c r="GS161" s="32"/>
      <c r="GT161" s="32"/>
      <c r="GU161" s="32"/>
      <c r="GV161" s="32"/>
      <c r="GW161" s="32"/>
      <c r="GX161" s="32"/>
      <c r="GY161" s="32"/>
      <c r="GZ161" s="32"/>
      <c r="HA161" s="32"/>
      <c r="HB161" s="32"/>
      <c r="HC161" s="32"/>
      <c r="HD161" s="32"/>
      <c r="HE161" s="32"/>
      <c r="HF161" s="32"/>
      <c r="HG161" s="32"/>
      <c r="HH161" s="32"/>
      <c r="HI161" s="32"/>
      <c r="HJ161" s="32"/>
      <c r="HK161" s="32"/>
      <c r="HL161" s="32"/>
      <c r="HM161" s="32"/>
      <c r="HN161" s="32"/>
      <c r="HO161" s="32"/>
      <c r="HP161" s="32"/>
      <c r="HQ161" s="32"/>
      <c r="HR161" s="32"/>
      <c r="HS161" s="32"/>
      <c r="HT161" s="32"/>
      <c r="HU161" s="32"/>
      <c r="HV161" s="32"/>
      <c r="HW161" s="32"/>
      <c r="HX161" s="32"/>
      <c r="HY161" s="32"/>
      <c r="HZ161" s="32"/>
      <c r="IA161" s="32"/>
      <c r="IB161" s="32"/>
      <c r="IC161" s="32"/>
      <c r="ID161" s="32"/>
      <c r="IE161" s="32"/>
      <c r="IF161" s="32"/>
      <c r="IG161" s="32"/>
      <c r="IH161" s="32"/>
      <c r="II161" s="32"/>
      <c r="IJ161" s="32"/>
      <c r="IK161" s="32"/>
      <c r="IL161" s="32"/>
      <c r="IM161" s="32"/>
      <c r="IN161" s="32"/>
      <c r="IO161" s="32"/>
      <c r="IP161" s="32"/>
      <c r="IQ161" s="32"/>
      <c r="IR161" s="32"/>
      <c r="IS161" s="32"/>
      <c r="IT161" s="32"/>
      <c r="IU161" s="32"/>
      <c r="IV161" s="32"/>
      <c r="IW161" s="32"/>
      <c r="IX161" s="32"/>
      <c r="IY161" s="32"/>
      <c r="IZ161" s="32"/>
      <c r="JA161" s="32"/>
      <c r="JB161" s="32"/>
      <c r="JC161" s="32"/>
      <c r="JD161" s="32"/>
      <c r="JE161" s="32"/>
      <c r="JF161" s="32"/>
      <c r="JG161" s="32"/>
      <c r="JH161" s="32"/>
      <c r="JI161" s="32"/>
      <c r="JJ161" s="32"/>
      <c r="JK161" s="32"/>
      <c r="JL161" s="32"/>
      <c r="JM161" s="32"/>
      <c r="JN161" s="32"/>
      <c r="JO161" s="32"/>
      <c r="JP161" s="32"/>
      <c r="JQ161" s="32"/>
      <c r="JR161" s="32"/>
      <c r="JS161" s="32"/>
      <c r="JT161" s="32"/>
      <c r="JU161" s="32"/>
      <c r="JV161" s="32"/>
      <c r="JW161" s="32"/>
      <c r="JX161" s="32"/>
      <c r="JY161" s="32"/>
      <c r="JZ161" s="32"/>
      <c r="KA161" s="32"/>
      <c r="KB161" s="32"/>
      <c r="KC161" s="32"/>
      <c r="KD161" s="32"/>
      <c r="KE161" s="32"/>
      <c r="KF161" s="32"/>
      <c r="KG161" s="32"/>
      <c r="KH161" s="32"/>
      <c r="KI161" s="32"/>
      <c r="KJ161" s="32"/>
      <c r="KK161" s="32"/>
      <c r="KL161" s="32"/>
      <c r="KM161" s="32"/>
      <c r="KN161" s="32"/>
      <c r="KO161" s="32"/>
      <c r="KP161" s="32"/>
      <c r="KQ161" s="32"/>
      <c r="KR161" s="32"/>
      <c r="KS161" s="32"/>
      <c r="KT161" s="32"/>
      <c r="KU161" s="32"/>
      <c r="KV161" s="32"/>
      <c r="KW161" s="32"/>
      <c r="KX161" s="32"/>
      <c r="KY161" s="32"/>
      <c r="KZ161" s="32"/>
      <c r="LA161" s="32"/>
      <c r="LB161" s="32"/>
      <c r="LC161" s="32"/>
      <c r="LD161" s="32"/>
      <c r="LE161" s="32"/>
      <c r="LF161" s="32"/>
      <c r="LG161" s="32"/>
      <c r="LH161" s="32"/>
      <c r="LI161" s="32"/>
      <c r="LJ161" s="32"/>
      <c r="LK161" s="32"/>
      <c r="LL161" s="32"/>
      <c r="LM161" s="32"/>
      <c r="LN161" s="32"/>
      <c r="LO161" s="32"/>
      <c r="LP161" s="32"/>
      <c r="LQ161" s="32"/>
    </row>
    <row r="162" spans="2:329"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c r="EL162" s="32"/>
      <c r="EM162" s="32"/>
      <c r="EN162" s="32"/>
      <c r="EO162" s="32"/>
      <c r="EP162" s="32"/>
      <c r="EQ162" s="32"/>
      <c r="ER162" s="32"/>
      <c r="ES162" s="32"/>
      <c r="ET162" s="32"/>
      <c r="EU162" s="32"/>
      <c r="EV162" s="32"/>
      <c r="EW162" s="32"/>
      <c r="EX162" s="32"/>
      <c r="EY162" s="32"/>
      <c r="EZ162" s="32"/>
      <c r="FA162" s="32"/>
      <c r="FB162" s="32"/>
      <c r="FC162" s="32"/>
      <c r="FD162" s="32"/>
      <c r="FE162" s="32"/>
      <c r="FF162" s="32"/>
      <c r="FG162" s="32"/>
      <c r="FH162" s="32"/>
      <c r="FI162" s="32"/>
      <c r="FJ162" s="32"/>
      <c r="FK162" s="32"/>
      <c r="FL162" s="32"/>
      <c r="FM162" s="32"/>
      <c r="FN162" s="32"/>
      <c r="FO162" s="32"/>
      <c r="FP162" s="32"/>
      <c r="FQ162" s="32"/>
      <c r="FR162" s="32"/>
      <c r="FS162" s="32"/>
      <c r="FT162" s="32"/>
      <c r="FU162" s="32"/>
      <c r="FV162" s="32"/>
      <c r="FW162" s="32"/>
      <c r="FX162" s="32"/>
      <c r="FY162" s="32"/>
      <c r="FZ162" s="32"/>
      <c r="GA162" s="32"/>
      <c r="GB162" s="32"/>
      <c r="GC162" s="32"/>
      <c r="GD162" s="32"/>
      <c r="GE162" s="32"/>
      <c r="GF162" s="32"/>
      <c r="GG162" s="32"/>
      <c r="GH162" s="32"/>
      <c r="GI162" s="32"/>
      <c r="GJ162" s="32"/>
      <c r="GK162" s="32"/>
      <c r="GL162" s="32"/>
      <c r="GM162" s="32"/>
      <c r="GN162" s="32"/>
      <c r="GO162" s="32"/>
      <c r="GP162" s="32"/>
      <c r="GQ162" s="32"/>
      <c r="GR162" s="32"/>
      <c r="GS162" s="32"/>
      <c r="GT162" s="32"/>
      <c r="GU162" s="32"/>
      <c r="GV162" s="32"/>
      <c r="GW162" s="32"/>
      <c r="GX162" s="32"/>
      <c r="GY162" s="32"/>
      <c r="GZ162" s="32"/>
      <c r="HA162" s="32"/>
      <c r="HB162" s="32"/>
      <c r="HC162" s="32"/>
      <c r="HD162" s="32"/>
      <c r="HE162" s="32"/>
      <c r="HF162" s="32"/>
      <c r="HG162" s="32"/>
      <c r="HH162" s="32"/>
      <c r="HI162" s="32"/>
      <c r="HJ162" s="32"/>
      <c r="HK162" s="32"/>
      <c r="HL162" s="32"/>
      <c r="HM162" s="32"/>
      <c r="HN162" s="32"/>
      <c r="HO162" s="32"/>
      <c r="HP162" s="32"/>
      <c r="HQ162" s="32"/>
      <c r="HR162" s="32"/>
      <c r="HS162" s="32"/>
      <c r="HT162" s="32"/>
      <c r="HU162" s="32"/>
      <c r="HV162" s="32"/>
      <c r="HW162" s="32"/>
      <c r="HX162" s="32"/>
      <c r="HY162" s="32"/>
      <c r="HZ162" s="32"/>
      <c r="IA162" s="32"/>
      <c r="IB162" s="32"/>
      <c r="IC162" s="32"/>
      <c r="ID162" s="32"/>
      <c r="IE162" s="32"/>
      <c r="IF162" s="32"/>
      <c r="IG162" s="32"/>
      <c r="IH162" s="32"/>
      <c r="II162" s="32"/>
      <c r="IJ162" s="32"/>
      <c r="IK162" s="32"/>
      <c r="IL162" s="32"/>
      <c r="IM162" s="32"/>
      <c r="IN162" s="32"/>
      <c r="IO162" s="32"/>
      <c r="IP162" s="32"/>
      <c r="IQ162" s="32"/>
      <c r="IR162" s="32"/>
      <c r="IS162" s="32"/>
      <c r="IT162" s="32"/>
      <c r="IU162" s="32"/>
      <c r="IV162" s="32"/>
      <c r="IW162" s="32"/>
      <c r="IX162" s="32"/>
      <c r="IY162" s="32"/>
      <c r="IZ162" s="32"/>
      <c r="JA162" s="32"/>
      <c r="JB162" s="32"/>
      <c r="JC162" s="32"/>
      <c r="JD162" s="32"/>
      <c r="JE162" s="32"/>
      <c r="JF162" s="32"/>
      <c r="JG162" s="32"/>
      <c r="JH162" s="32"/>
      <c r="JI162" s="32"/>
      <c r="JJ162" s="32"/>
      <c r="JK162" s="32"/>
      <c r="JL162" s="32"/>
      <c r="JM162" s="32"/>
      <c r="JN162" s="32"/>
      <c r="JO162" s="32"/>
      <c r="JP162" s="32"/>
      <c r="JQ162" s="32"/>
      <c r="JR162" s="32"/>
      <c r="JS162" s="32"/>
      <c r="JT162" s="32"/>
      <c r="JU162" s="32"/>
      <c r="JV162" s="32"/>
      <c r="JW162" s="32"/>
      <c r="JX162" s="32"/>
      <c r="JY162" s="32"/>
      <c r="JZ162" s="32"/>
      <c r="KA162" s="32"/>
      <c r="KB162" s="32"/>
      <c r="KC162" s="32"/>
      <c r="KD162" s="32"/>
      <c r="KE162" s="32"/>
      <c r="KF162" s="32"/>
      <c r="KG162" s="32"/>
      <c r="KH162" s="32"/>
      <c r="KI162" s="32"/>
      <c r="KJ162" s="32"/>
      <c r="KK162" s="32"/>
      <c r="KL162" s="32"/>
      <c r="KM162" s="32"/>
      <c r="KN162" s="32"/>
      <c r="KO162" s="32"/>
      <c r="KP162" s="32"/>
      <c r="KQ162" s="32"/>
      <c r="KR162" s="32"/>
      <c r="KS162" s="32"/>
      <c r="KT162" s="32"/>
      <c r="KU162" s="32"/>
      <c r="KV162" s="32"/>
      <c r="KW162" s="32"/>
      <c r="KX162" s="32"/>
      <c r="KY162" s="32"/>
      <c r="KZ162" s="32"/>
      <c r="LA162" s="32"/>
      <c r="LB162" s="32"/>
      <c r="LC162" s="32"/>
      <c r="LD162" s="32"/>
      <c r="LE162" s="32"/>
      <c r="LF162" s="32"/>
      <c r="LG162" s="32"/>
      <c r="LH162" s="32"/>
      <c r="LI162" s="32"/>
      <c r="LJ162" s="32"/>
      <c r="LK162" s="32"/>
      <c r="LL162" s="32"/>
      <c r="LM162" s="32"/>
      <c r="LN162" s="32"/>
      <c r="LO162" s="32"/>
      <c r="LP162" s="32"/>
      <c r="LQ162" s="32"/>
    </row>
    <row r="163" spans="2:329"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c r="EG163" s="32"/>
      <c r="EH163" s="32"/>
      <c r="EI163" s="32"/>
      <c r="EJ163" s="32"/>
      <c r="EK163" s="32"/>
      <c r="EL163" s="32"/>
      <c r="EM163" s="32"/>
      <c r="EN163" s="32"/>
      <c r="EO163" s="32"/>
      <c r="EP163" s="32"/>
      <c r="EQ163" s="32"/>
      <c r="ER163" s="32"/>
      <c r="ES163" s="32"/>
      <c r="ET163" s="32"/>
      <c r="EU163" s="32"/>
      <c r="EV163" s="32"/>
      <c r="EW163" s="32"/>
      <c r="EX163" s="32"/>
      <c r="EY163" s="32"/>
      <c r="EZ163" s="32"/>
      <c r="FA163" s="32"/>
      <c r="FB163" s="32"/>
      <c r="FC163" s="32"/>
      <c r="FD163" s="32"/>
      <c r="FE163" s="32"/>
      <c r="FF163" s="32"/>
      <c r="FG163" s="32"/>
      <c r="FH163" s="32"/>
      <c r="FI163" s="32"/>
      <c r="FJ163" s="32"/>
      <c r="FK163" s="32"/>
      <c r="FL163" s="32"/>
      <c r="FM163" s="32"/>
      <c r="FN163" s="32"/>
      <c r="FO163" s="32"/>
      <c r="FP163" s="32"/>
      <c r="FQ163" s="32"/>
      <c r="FR163" s="32"/>
      <c r="FS163" s="32"/>
      <c r="FT163" s="32"/>
      <c r="FU163" s="32"/>
      <c r="FV163" s="32"/>
      <c r="FW163" s="32"/>
      <c r="FX163" s="32"/>
      <c r="FY163" s="32"/>
      <c r="FZ163" s="32"/>
      <c r="GA163" s="32"/>
      <c r="GB163" s="32"/>
      <c r="GC163" s="32"/>
      <c r="GD163" s="32"/>
      <c r="GE163" s="32"/>
      <c r="GF163" s="32"/>
      <c r="GG163" s="32"/>
      <c r="GH163" s="32"/>
      <c r="GI163" s="32"/>
      <c r="GJ163" s="32"/>
      <c r="GK163" s="32"/>
      <c r="GL163" s="32"/>
      <c r="GM163" s="32"/>
      <c r="GN163" s="32"/>
      <c r="GO163" s="32"/>
      <c r="GP163" s="32"/>
      <c r="GQ163" s="32"/>
      <c r="GR163" s="32"/>
      <c r="GS163" s="32"/>
      <c r="GT163" s="32"/>
      <c r="GU163" s="32"/>
      <c r="GV163" s="32"/>
      <c r="GW163" s="32"/>
      <c r="GX163" s="32"/>
      <c r="GY163" s="32"/>
      <c r="GZ163" s="32"/>
      <c r="HA163" s="32"/>
      <c r="HB163" s="32"/>
      <c r="HC163" s="32"/>
      <c r="HD163" s="32"/>
      <c r="HE163" s="32"/>
      <c r="HF163" s="32"/>
      <c r="HG163" s="32"/>
      <c r="HH163" s="32"/>
      <c r="HI163" s="32"/>
      <c r="HJ163" s="32"/>
      <c r="HK163" s="32"/>
      <c r="HL163" s="32"/>
      <c r="HM163" s="32"/>
      <c r="HN163" s="32"/>
      <c r="HO163" s="32"/>
      <c r="HP163" s="32"/>
      <c r="HQ163" s="32"/>
      <c r="HR163" s="32"/>
      <c r="HS163" s="32"/>
      <c r="HT163" s="32"/>
      <c r="HU163" s="32"/>
      <c r="HV163" s="32"/>
      <c r="HW163" s="32"/>
      <c r="HX163" s="32"/>
      <c r="HY163" s="32"/>
      <c r="HZ163" s="32"/>
      <c r="IA163" s="32"/>
      <c r="IB163" s="32"/>
      <c r="IC163" s="32"/>
      <c r="ID163" s="32"/>
      <c r="IE163" s="32"/>
      <c r="IF163" s="32"/>
      <c r="IG163" s="32"/>
      <c r="IH163" s="32"/>
      <c r="II163" s="32"/>
      <c r="IJ163" s="32"/>
      <c r="IK163" s="32"/>
      <c r="IL163" s="32"/>
      <c r="IM163" s="32"/>
      <c r="IN163" s="32"/>
      <c r="IO163" s="32"/>
      <c r="IP163" s="32"/>
      <c r="IQ163" s="32"/>
      <c r="IR163" s="32"/>
      <c r="IS163" s="32"/>
      <c r="IT163" s="32"/>
      <c r="IU163" s="32"/>
      <c r="IV163" s="32"/>
      <c r="IW163" s="32"/>
      <c r="IX163" s="32"/>
      <c r="IY163" s="32"/>
      <c r="IZ163" s="32"/>
      <c r="JA163" s="32"/>
      <c r="JB163" s="32"/>
      <c r="JC163" s="32"/>
      <c r="JD163" s="32"/>
      <c r="JE163" s="32"/>
      <c r="JF163" s="32"/>
      <c r="JG163" s="32"/>
      <c r="JH163" s="32"/>
      <c r="JI163" s="32"/>
      <c r="JJ163" s="32"/>
      <c r="JK163" s="32"/>
      <c r="JL163" s="32"/>
      <c r="JM163" s="32"/>
      <c r="JN163" s="32"/>
      <c r="JO163" s="32"/>
      <c r="JP163" s="32"/>
      <c r="JQ163" s="32"/>
      <c r="JR163" s="32"/>
      <c r="JS163" s="32"/>
      <c r="JT163" s="32"/>
      <c r="JU163" s="32"/>
      <c r="JV163" s="32"/>
      <c r="JW163" s="32"/>
      <c r="JX163" s="32"/>
      <c r="JY163" s="32"/>
      <c r="JZ163" s="32"/>
      <c r="KA163" s="32"/>
      <c r="KB163" s="32"/>
      <c r="KC163" s="32"/>
      <c r="KD163" s="32"/>
      <c r="KE163" s="32"/>
      <c r="KF163" s="32"/>
      <c r="KG163" s="32"/>
      <c r="KH163" s="32"/>
      <c r="KI163" s="32"/>
      <c r="KJ163" s="32"/>
      <c r="KK163" s="32"/>
      <c r="KL163" s="32"/>
      <c r="KM163" s="32"/>
      <c r="KN163" s="32"/>
      <c r="KO163" s="32"/>
      <c r="KP163" s="32"/>
      <c r="KQ163" s="32"/>
      <c r="KR163" s="32"/>
      <c r="KS163" s="32"/>
      <c r="KT163" s="32"/>
      <c r="KU163" s="32"/>
      <c r="KV163" s="32"/>
      <c r="KW163" s="32"/>
      <c r="KX163" s="32"/>
      <c r="KY163" s="32"/>
      <c r="KZ163" s="32"/>
      <c r="LA163" s="32"/>
      <c r="LB163" s="32"/>
      <c r="LC163" s="32"/>
      <c r="LD163" s="32"/>
      <c r="LE163" s="32"/>
      <c r="LF163" s="32"/>
      <c r="LG163" s="32"/>
      <c r="LH163" s="32"/>
      <c r="LI163" s="32"/>
      <c r="LJ163" s="32"/>
      <c r="LK163" s="32"/>
      <c r="LL163" s="32"/>
      <c r="LM163" s="32"/>
      <c r="LN163" s="32"/>
      <c r="LO163" s="32"/>
      <c r="LP163" s="32"/>
      <c r="LQ163" s="32"/>
    </row>
    <row r="164" spans="2:329"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c r="EG164" s="32"/>
      <c r="EH164" s="32"/>
      <c r="EI164" s="32"/>
      <c r="EJ164" s="32"/>
      <c r="EK164" s="32"/>
      <c r="EL164" s="32"/>
      <c r="EM164" s="32"/>
      <c r="EN164" s="32"/>
      <c r="EO164" s="32"/>
      <c r="EP164" s="32"/>
      <c r="EQ164" s="32"/>
      <c r="ER164" s="32"/>
      <c r="ES164" s="32"/>
      <c r="ET164" s="32"/>
      <c r="EU164" s="32"/>
      <c r="EV164" s="32"/>
      <c r="EW164" s="32"/>
      <c r="EX164" s="32"/>
      <c r="EY164" s="32"/>
      <c r="EZ164" s="32"/>
      <c r="FA164" s="32"/>
      <c r="FB164" s="32"/>
      <c r="FC164" s="32"/>
      <c r="FD164" s="32"/>
      <c r="FE164" s="32"/>
      <c r="FF164" s="32"/>
      <c r="FG164" s="32"/>
      <c r="FH164" s="32"/>
      <c r="FI164" s="32"/>
      <c r="FJ164" s="32"/>
      <c r="FK164" s="32"/>
      <c r="FL164" s="32"/>
      <c r="FM164" s="32"/>
      <c r="FN164" s="32"/>
      <c r="FO164" s="32"/>
      <c r="FP164" s="32"/>
      <c r="FQ164" s="32"/>
      <c r="FR164" s="32"/>
      <c r="FS164" s="32"/>
      <c r="FT164" s="32"/>
      <c r="FU164" s="32"/>
      <c r="FV164" s="32"/>
      <c r="FW164" s="32"/>
      <c r="FX164" s="32"/>
      <c r="FY164" s="32"/>
      <c r="FZ164" s="32"/>
      <c r="GA164" s="32"/>
      <c r="GB164" s="32"/>
      <c r="GC164" s="32"/>
      <c r="GD164" s="32"/>
      <c r="GE164" s="32"/>
      <c r="GF164" s="32"/>
      <c r="GG164" s="32"/>
      <c r="GH164" s="32"/>
      <c r="GI164" s="32"/>
      <c r="GJ164" s="32"/>
      <c r="GK164" s="32"/>
      <c r="GL164" s="32"/>
      <c r="GM164" s="32"/>
      <c r="GN164" s="32"/>
      <c r="GO164" s="32"/>
      <c r="GP164" s="32"/>
      <c r="GQ164" s="32"/>
      <c r="GR164" s="32"/>
      <c r="GS164" s="32"/>
      <c r="GT164" s="32"/>
      <c r="GU164" s="32"/>
      <c r="GV164" s="32"/>
      <c r="GW164" s="32"/>
      <c r="GX164" s="32"/>
      <c r="GY164" s="32"/>
      <c r="GZ164" s="32"/>
      <c r="HA164" s="32"/>
      <c r="HB164" s="32"/>
      <c r="HC164" s="32"/>
      <c r="HD164" s="32"/>
      <c r="HE164" s="32"/>
      <c r="HF164" s="32"/>
      <c r="HG164" s="32"/>
      <c r="HH164" s="32"/>
      <c r="HI164" s="32"/>
      <c r="HJ164" s="32"/>
      <c r="HK164" s="32"/>
      <c r="HL164" s="32"/>
      <c r="HM164" s="32"/>
      <c r="HN164" s="32"/>
      <c r="HO164" s="32"/>
      <c r="HP164" s="32"/>
      <c r="HQ164" s="32"/>
      <c r="HR164" s="32"/>
      <c r="HS164" s="32"/>
      <c r="HT164" s="32"/>
      <c r="HU164" s="32"/>
      <c r="HV164" s="32"/>
      <c r="HW164" s="32"/>
      <c r="HX164" s="32"/>
      <c r="HY164" s="32"/>
      <c r="HZ164" s="32"/>
      <c r="IA164" s="32"/>
      <c r="IB164" s="32"/>
      <c r="IC164" s="32"/>
      <c r="ID164" s="32"/>
      <c r="IE164" s="32"/>
      <c r="IF164" s="32"/>
      <c r="IG164" s="32"/>
      <c r="IH164" s="32"/>
      <c r="II164" s="32"/>
      <c r="IJ164" s="32"/>
      <c r="IK164" s="32"/>
      <c r="IL164" s="32"/>
      <c r="IM164" s="32"/>
      <c r="IN164" s="32"/>
      <c r="IO164" s="32"/>
      <c r="IP164" s="32"/>
      <c r="IQ164" s="32"/>
      <c r="IR164" s="32"/>
      <c r="IS164" s="32"/>
      <c r="IT164" s="32"/>
      <c r="IU164" s="32"/>
      <c r="IV164" s="32"/>
      <c r="IW164" s="32"/>
      <c r="IX164" s="32"/>
      <c r="IY164" s="32"/>
      <c r="IZ164" s="32"/>
      <c r="JA164" s="32"/>
      <c r="JB164" s="32"/>
      <c r="JC164" s="32"/>
      <c r="JD164" s="32"/>
      <c r="JE164" s="32"/>
      <c r="JF164" s="32"/>
      <c r="JG164" s="32"/>
      <c r="JH164" s="32"/>
      <c r="JI164" s="32"/>
      <c r="JJ164" s="32"/>
      <c r="JK164" s="32"/>
      <c r="JL164" s="32"/>
      <c r="JM164" s="32"/>
      <c r="JN164" s="32"/>
      <c r="JO164" s="32"/>
      <c r="JP164" s="32"/>
      <c r="JQ164" s="32"/>
      <c r="JR164" s="32"/>
      <c r="JS164" s="32"/>
      <c r="JT164" s="32"/>
      <c r="JU164" s="32"/>
      <c r="JV164" s="32"/>
      <c r="JW164" s="32"/>
      <c r="JX164" s="32"/>
      <c r="JY164" s="32"/>
      <c r="JZ164" s="32"/>
      <c r="KA164" s="32"/>
      <c r="KB164" s="32"/>
      <c r="KC164" s="32"/>
      <c r="KD164" s="32"/>
      <c r="KE164" s="32"/>
      <c r="KF164" s="32"/>
      <c r="KG164" s="32"/>
      <c r="KH164" s="32"/>
      <c r="KI164" s="32"/>
      <c r="KJ164" s="32"/>
      <c r="KK164" s="32"/>
      <c r="KL164" s="32"/>
      <c r="KM164" s="32"/>
      <c r="KN164" s="32"/>
      <c r="KO164" s="32"/>
      <c r="KP164" s="32"/>
      <c r="KQ164" s="32"/>
      <c r="KR164" s="32"/>
      <c r="KS164" s="32"/>
      <c r="KT164" s="32"/>
      <c r="KU164" s="32"/>
      <c r="KV164" s="32"/>
      <c r="KW164" s="32"/>
      <c r="KX164" s="32"/>
      <c r="KY164" s="32"/>
      <c r="KZ164" s="32"/>
      <c r="LA164" s="32"/>
      <c r="LB164" s="32"/>
      <c r="LC164" s="32"/>
      <c r="LD164" s="32"/>
      <c r="LE164" s="32"/>
      <c r="LF164" s="32"/>
      <c r="LG164" s="32"/>
      <c r="LH164" s="32"/>
      <c r="LI164" s="32"/>
      <c r="LJ164" s="32"/>
      <c r="LK164" s="32"/>
      <c r="LL164" s="32"/>
      <c r="LM164" s="32"/>
      <c r="LN164" s="32"/>
      <c r="LO164" s="32"/>
      <c r="LP164" s="32"/>
      <c r="LQ164" s="32"/>
    </row>
    <row r="165" spans="2:329"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c r="EG165" s="32"/>
      <c r="EH165" s="32"/>
      <c r="EI165" s="32"/>
      <c r="EJ165" s="32"/>
      <c r="EK165" s="32"/>
      <c r="EL165" s="32"/>
      <c r="EM165" s="32"/>
      <c r="EN165" s="32"/>
      <c r="EO165" s="32"/>
      <c r="EP165" s="32"/>
      <c r="EQ165" s="32"/>
      <c r="ER165" s="32"/>
      <c r="ES165" s="32"/>
      <c r="ET165" s="32"/>
      <c r="EU165" s="32"/>
      <c r="EV165" s="32"/>
      <c r="EW165" s="32"/>
      <c r="EX165" s="32"/>
      <c r="EY165" s="32"/>
      <c r="EZ165" s="32"/>
      <c r="FA165" s="32"/>
      <c r="FB165" s="32"/>
      <c r="FC165" s="32"/>
      <c r="FD165" s="32"/>
      <c r="FE165" s="32"/>
      <c r="FF165" s="32"/>
      <c r="FG165" s="32"/>
      <c r="FH165" s="32"/>
      <c r="FI165" s="32"/>
      <c r="FJ165" s="32"/>
      <c r="FK165" s="32"/>
      <c r="FL165" s="32"/>
      <c r="FM165" s="32"/>
      <c r="FN165" s="32"/>
      <c r="FO165" s="32"/>
      <c r="FP165" s="32"/>
      <c r="FQ165" s="32"/>
      <c r="FR165" s="32"/>
      <c r="FS165" s="32"/>
      <c r="FT165" s="32"/>
      <c r="FU165" s="32"/>
      <c r="FV165" s="32"/>
      <c r="FW165" s="32"/>
      <c r="FX165" s="32"/>
      <c r="FY165" s="32"/>
      <c r="FZ165" s="32"/>
      <c r="GA165" s="32"/>
      <c r="GB165" s="32"/>
      <c r="GC165" s="32"/>
      <c r="GD165" s="32"/>
      <c r="GE165" s="32"/>
      <c r="GF165" s="32"/>
      <c r="GG165" s="32"/>
      <c r="GH165" s="32"/>
      <c r="GI165" s="32"/>
      <c r="GJ165" s="32"/>
      <c r="GK165" s="32"/>
      <c r="GL165" s="32"/>
      <c r="GM165" s="32"/>
      <c r="GN165" s="32"/>
      <c r="GO165" s="32"/>
      <c r="GP165" s="32"/>
      <c r="GQ165" s="32"/>
      <c r="GR165" s="32"/>
      <c r="GS165" s="32"/>
      <c r="GT165" s="32"/>
      <c r="GU165" s="32"/>
      <c r="GV165" s="32"/>
      <c r="GW165" s="32"/>
      <c r="GX165" s="32"/>
      <c r="GY165" s="32"/>
      <c r="GZ165" s="32"/>
      <c r="HA165" s="32"/>
      <c r="HB165" s="32"/>
      <c r="HC165" s="32"/>
      <c r="HD165" s="32"/>
      <c r="HE165" s="32"/>
      <c r="HF165" s="32"/>
      <c r="HG165" s="32"/>
      <c r="HH165" s="32"/>
      <c r="HI165" s="32"/>
      <c r="HJ165" s="32"/>
      <c r="HK165" s="32"/>
      <c r="HL165" s="32"/>
      <c r="HM165" s="32"/>
      <c r="HN165" s="32"/>
      <c r="HO165" s="32"/>
      <c r="HP165" s="32"/>
      <c r="HQ165" s="32"/>
      <c r="HR165" s="32"/>
      <c r="HS165" s="32"/>
      <c r="HT165" s="32"/>
      <c r="HU165" s="32"/>
      <c r="HV165" s="32"/>
      <c r="HW165" s="32"/>
      <c r="HX165" s="32"/>
      <c r="HY165" s="32"/>
      <c r="HZ165" s="32"/>
      <c r="IA165" s="32"/>
      <c r="IB165" s="32"/>
      <c r="IC165" s="32"/>
      <c r="ID165" s="32"/>
      <c r="IE165" s="32"/>
      <c r="IF165" s="32"/>
      <c r="IG165" s="32"/>
      <c r="IH165" s="32"/>
      <c r="II165" s="32"/>
      <c r="IJ165" s="32"/>
      <c r="IK165" s="32"/>
      <c r="IL165" s="32"/>
      <c r="IM165" s="32"/>
      <c r="IN165" s="32"/>
      <c r="IO165" s="32"/>
      <c r="IP165" s="32"/>
      <c r="IQ165" s="32"/>
      <c r="IR165" s="32"/>
      <c r="IS165" s="32"/>
      <c r="IT165" s="32"/>
      <c r="IU165" s="32"/>
      <c r="IV165" s="32"/>
      <c r="IW165" s="32"/>
      <c r="IX165" s="32"/>
      <c r="IY165" s="32"/>
      <c r="IZ165" s="32"/>
      <c r="JA165" s="32"/>
      <c r="JB165" s="32"/>
      <c r="JC165" s="32"/>
      <c r="JD165" s="32"/>
      <c r="JE165" s="32"/>
      <c r="JF165" s="32"/>
      <c r="JG165" s="32"/>
      <c r="JH165" s="32"/>
      <c r="JI165" s="32"/>
      <c r="JJ165" s="32"/>
      <c r="JK165" s="32"/>
      <c r="JL165" s="32"/>
      <c r="JM165" s="32"/>
      <c r="JN165" s="32"/>
      <c r="JO165" s="32"/>
      <c r="JP165" s="32"/>
      <c r="JQ165" s="32"/>
      <c r="JR165" s="32"/>
      <c r="JS165" s="32"/>
      <c r="JT165" s="32"/>
      <c r="JU165" s="32"/>
      <c r="JV165" s="32"/>
      <c r="JW165" s="32"/>
      <c r="JX165" s="32"/>
      <c r="JY165" s="32"/>
      <c r="JZ165" s="32"/>
      <c r="KA165" s="32"/>
      <c r="KB165" s="32"/>
      <c r="KC165" s="32"/>
      <c r="KD165" s="32"/>
      <c r="KE165" s="32"/>
      <c r="KF165" s="32"/>
      <c r="KG165" s="32"/>
      <c r="KH165" s="32"/>
      <c r="KI165" s="32"/>
      <c r="KJ165" s="32"/>
      <c r="KK165" s="32"/>
      <c r="KL165" s="32"/>
      <c r="KM165" s="32"/>
      <c r="KN165" s="32"/>
      <c r="KO165" s="32"/>
      <c r="KP165" s="32"/>
      <c r="KQ165" s="32"/>
      <c r="KR165" s="32"/>
      <c r="KS165" s="32"/>
      <c r="KT165" s="32"/>
      <c r="KU165" s="32"/>
      <c r="KV165" s="32"/>
      <c r="KW165" s="32"/>
      <c r="KX165" s="32"/>
      <c r="KY165" s="32"/>
      <c r="KZ165" s="32"/>
      <c r="LA165" s="32"/>
      <c r="LB165" s="32"/>
      <c r="LC165" s="32"/>
      <c r="LD165" s="32"/>
      <c r="LE165" s="32"/>
      <c r="LF165" s="32"/>
      <c r="LG165" s="32"/>
      <c r="LH165" s="32"/>
      <c r="LI165" s="32"/>
      <c r="LJ165" s="32"/>
      <c r="LK165" s="32"/>
      <c r="LL165" s="32"/>
      <c r="LM165" s="32"/>
      <c r="LN165" s="32"/>
      <c r="LO165" s="32"/>
      <c r="LP165" s="32"/>
      <c r="LQ165" s="32"/>
    </row>
    <row r="166" spans="2:329"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2"/>
      <c r="DH166" s="32"/>
      <c r="DI166" s="32"/>
      <c r="DJ166" s="32"/>
      <c r="DK166" s="32"/>
      <c r="DL166" s="32"/>
      <c r="DM166" s="32"/>
      <c r="DN166" s="32"/>
      <c r="DO166" s="32"/>
      <c r="DP166" s="32"/>
      <c r="DQ166" s="32"/>
      <c r="DR166" s="32"/>
      <c r="DS166" s="32"/>
      <c r="DT166" s="32"/>
      <c r="DU166" s="32"/>
      <c r="DV166" s="32"/>
      <c r="DW166" s="32"/>
      <c r="DX166" s="32"/>
      <c r="DY166" s="32"/>
      <c r="DZ166" s="32"/>
      <c r="EA166" s="32"/>
      <c r="EB166" s="32"/>
      <c r="EC166" s="32"/>
      <c r="ED166" s="32"/>
      <c r="EE166" s="32"/>
      <c r="EF166" s="32"/>
      <c r="EG166" s="32"/>
      <c r="EH166" s="32"/>
      <c r="EI166" s="32"/>
      <c r="EJ166" s="32"/>
      <c r="EK166" s="32"/>
      <c r="EL166" s="32"/>
      <c r="EM166" s="32"/>
      <c r="EN166" s="32"/>
      <c r="EO166" s="32"/>
      <c r="EP166" s="32"/>
      <c r="EQ166" s="32"/>
      <c r="ER166" s="32"/>
      <c r="ES166" s="32"/>
      <c r="ET166" s="32"/>
      <c r="EU166" s="32"/>
      <c r="EV166" s="32"/>
      <c r="EW166" s="32"/>
      <c r="EX166" s="32"/>
      <c r="EY166" s="32"/>
      <c r="EZ166" s="32"/>
      <c r="FA166" s="32"/>
      <c r="FB166" s="32"/>
      <c r="FC166" s="32"/>
      <c r="FD166" s="32"/>
      <c r="FE166" s="32"/>
      <c r="FF166" s="32"/>
      <c r="FG166" s="32"/>
      <c r="FH166" s="32"/>
      <c r="FI166" s="32"/>
      <c r="FJ166" s="32"/>
      <c r="FK166" s="32"/>
      <c r="FL166" s="32"/>
      <c r="FM166" s="32"/>
      <c r="FN166" s="32"/>
      <c r="FO166" s="32"/>
      <c r="FP166" s="32"/>
      <c r="FQ166" s="32"/>
      <c r="FR166" s="32"/>
      <c r="FS166" s="32"/>
      <c r="FT166" s="32"/>
      <c r="FU166" s="32"/>
      <c r="FV166" s="32"/>
      <c r="FW166" s="32"/>
      <c r="FX166" s="32"/>
      <c r="FY166" s="32"/>
      <c r="FZ166" s="32"/>
      <c r="GA166" s="32"/>
      <c r="GB166" s="32"/>
      <c r="GC166" s="32"/>
      <c r="GD166" s="32"/>
      <c r="GE166" s="32"/>
      <c r="GF166" s="32"/>
      <c r="GG166" s="32"/>
      <c r="GH166" s="32"/>
      <c r="GI166" s="32"/>
      <c r="GJ166" s="32"/>
      <c r="GK166" s="32"/>
      <c r="GL166" s="32"/>
      <c r="GM166" s="32"/>
      <c r="GN166" s="32"/>
      <c r="GO166" s="32"/>
      <c r="GP166" s="32"/>
      <c r="GQ166" s="32"/>
      <c r="GR166" s="32"/>
      <c r="GS166" s="32"/>
      <c r="GT166" s="32"/>
      <c r="GU166" s="32"/>
      <c r="GV166" s="32"/>
      <c r="GW166" s="32"/>
      <c r="GX166" s="32"/>
      <c r="GY166" s="32"/>
      <c r="GZ166" s="32"/>
      <c r="HA166" s="32"/>
      <c r="HB166" s="32"/>
      <c r="HC166" s="32"/>
      <c r="HD166" s="32"/>
      <c r="HE166" s="32"/>
      <c r="HF166" s="32"/>
      <c r="HG166" s="32"/>
      <c r="HH166" s="32"/>
      <c r="HI166" s="32"/>
      <c r="HJ166" s="32"/>
      <c r="HK166" s="32"/>
      <c r="HL166" s="32"/>
      <c r="HM166" s="32"/>
      <c r="HN166" s="32"/>
      <c r="HO166" s="32"/>
      <c r="HP166" s="32"/>
      <c r="HQ166" s="32"/>
      <c r="HR166" s="32"/>
      <c r="HS166" s="32"/>
      <c r="HT166" s="32"/>
      <c r="HU166" s="32"/>
      <c r="HV166" s="32"/>
      <c r="HW166" s="32"/>
      <c r="HX166" s="32"/>
      <c r="HY166" s="32"/>
      <c r="HZ166" s="32"/>
      <c r="IA166" s="32"/>
      <c r="IB166" s="32"/>
      <c r="IC166" s="32"/>
      <c r="ID166" s="32"/>
      <c r="IE166" s="32"/>
      <c r="IF166" s="32"/>
      <c r="IG166" s="32"/>
      <c r="IH166" s="32"/>
      <c r="II166" s="32"/>
      <c r="IJ166" s="32"/>
      <c r="IK166" s="32"/>
      <c r="IL166" s="32"/>
      <c r="IM166" s="32"/>
      <c r="IN166" s="32"/>
      <c r="IO166" s="32"/>
      <c r="IP166" s="32"/>
      <c r="IQ166" s="32"/>
      <c r="IR166" s="32"/>
      <c r="IS166" s="32"/>
      <c r="IT166" s="32"/>
      <c r="IU166" s="32"/>
      <c r="IV166" s="32"/>
      <c r="IW166" s="32"/>
      <c r="IX166" s="32"/>
      <c r="IY166" s="32"/>
      <c r="IZ166" s="32"/>
      <c r="JA166" s="32"/>
      <c r="JB166" s="32"/>
      <c r="JC166" s="32"/>
      <c r="JD166" s="32"/>
      <c r="JE166" s="32"/>
      <c r="JF166" s="32"/>
      <c r="JG166" s="32"/>
      <c r="JH166" s="32"/>
      <c r="JI166" s="32"/>
      <c r="JJ166" s="32"/>
      <c r="JK166" s="32"/>
      <c r="JL166" s="32"/>
      <c r="JM166" s="32"/>
      <c r="JN166" s="32"/>
      <c r="JO166" s="32"/>
      <c r="JP166" s="32"/>
      <c r="JQ166" s="32"/>
      <c r="JR166" s="32"/>
      <c r="JS166" s="32"/>
      <c r="JT166" s="32"/>
      <c r="JU166" s="32"/>
      <c r="JV166" s="32"/>
      <c r="JW166" s="32"/>
      <c r="JX166" s="32"/>
      <c r="JY166" s="32"/>
      <c r="JZ166" s="32"/>
      <c r="KA166" s="32"/>
      <c r="KB166" s="32"/>
      <c r="KC166" s="32"/>
      <c r="KD166" s="32"/>
      <c r="KE166" s="32"/>
      <c r="KF166" s="32"/>
      <c r="KG166" s="32"/>
      <c r="KH166" s="32"/>
      <c r="KI166" s="32"/>
      <c r="KJ166" s="32"/>
      <c r="KK166" s="32"/>
      <c r="KL166" s="32"/>
      <c r="KM166" s="32"/>
      <c r="KN166" s="32"/>
      <c r="KO166" s="32"/>
      <c r="KP166" s="32"/>
      <c r="KQ166" s="32"/>
      <c r="KR166" s="32"/>
      <c r="KS166" s="32"/>
      <c r="KT166" s="32"/>
      <c r="KU166" s="32"/>
      <c r="KV166" s="32"/>
      <c r="KW166" s="32"/>
      <c r="KX166" s="32"/>
      <c r="KY166" s="32"/>
      <c r="KZ166" s="32"/>
      <c r="LA166" s="32"/>
      <c r="LB166" s="32"/>
      <c r="LC166" s="32"/>
      <c r="LD166" s="32"/>
      <c r="LE166" s="32"/>
      <c r="LF166" s="32"/>
      <c r="LG166" s="32"/>
      <c r="LH166" s="32"/>
      <c r="LI166" s="32"/>
      <c r="LJ166" s="32"/>
      <c r="LK166" s="32"/>
      <c r="LL166" s="32"/>
      <c r="LM166" s="32"/>
      <c r="LN166" s="32"/>
      <c r="LO166" s="32"/>
      <c r="LP166" s="32"/>
      <c r="LQ166" s="32"/>
    </row>
    <row r="167" spans="2:329"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c r="EE167" s="32"/>
      <c r="EF167" s="32"/>
      <c r="EG167" s="32"/>
      <c r="EH167" s="32"/>
      <c r="EI167" s="32"/>
      <c r="EJ167" s="32"/>
      <c r="EK167" s="32"/>
      <c r="EL167" s="32"/>
      <c r="EM167" s="32"/>
      <c r="EN167" s="32"/>
      <c r="EO167" s="32"/>
      <c r="EP167" s="32"/>
      <c r="EQ167" s="32"/>
      <c r="ER167" s="32"/>
      <c r="ES167" s="32"/>
      <c r="ET167" s="32"/>
      <c r="EU167" s="32"/>
      <c r="EV167" s="32"/>
      <c r="EW167" s="32"/>
      <c r="EX167" s="32"/>
      <c r="EY167" s="32"/>
      <c r="EZ167" s="32"/>
      <c r="FA167" s="32"/>
      <c r="FB167" s="32"/>
      <c r="FC167" s="32"/>
      <c r="FD167" s="32"/>
      <c r="FE167" s="32"/>
      <c r="FF167" s="32"/>
      <c r="FG167" s="32"/>
      <c r="FH167" s="32"/>
      <c r="FI167" s="32"/>
      <c r="FJ167" s="32"/>
      <c r="FK167" s="32"/>
      <c r="FL167" s="32"/>
      <c r="FM167" s="32"/>
      <c r="FN167" s="32"/>
      <c r="FO167" s="32"/>
      <c r="FP167" s="32"/>
      <c r="FQ167" s="32"/>
      <c r="FR167" s="32"/>
      <c r="FS167" s="32"/>
      <c r="FT167" s="32"/>
      <c r="FU167" s="32"/>
      <c r="FV167" s="32"/>
      <c r="FW167" s="32"/>
      <c r="FX167" s="32"/>
      <c r="FY167" s="32"/>
      <c r="FZ167" s="32"/>
      <c r="GA167" s="32"/>
      <c r="GB167" s="32"/>
      <c r="GC167" s="32"/>
      <c r="GD167" s="32"/>
      <c r="GE167" s="32"/>
      <c r="GF167" s="32"/>
      <c r="GG167" s="32"/>
      <c r="GH167" s="32"/>
      <c r="GI167" s="32"/>
      <c r="GJ167" s="32"/>
      <c r="GK167" s="32"/>
      <c r="GL167" s="32"/>
      <c r="GM167" s="32"/>
      <c r="GN167" s="32"/>
      <c r="GO167" s="32"/>
      <c r="GP167" s="32"/>
      <c r="GQ167" s="32"/>
      <c r="GR167" s="32"/>
      <c r="GS167" s="32"/>
      <c r="GT167" s="32"/>
      <c r="GU167" s="32"/>
      <c r="GV167" s="32"/>
      <c r="GW167" s="32"/>
      <c r="GX167" s="32"/>
      <c r="GY167" s="32"/>
      <c r="GZ167" s="32"/>
      <c r="HA167" s="32"/>
      <c r="HB167" s="32"/>
      <c r="HC167" s="32"/>
      <c r="HD167" s="32"/>
      <c r="HE167" s="32"/>
      <c r="HF167" s="32"/>
      <c r="HG167" s="32"/>
      <c r="HH167" s="32"/>
      <c r="HI167" s="32"/>
      <c r="HJ167" s="32"/>
      <c r="HK167" s="32"/>
      <c r="HL167" s="32"/>
      <c r="HM167" s="32"/>
      <c r="HN167" s="32"/>
      <c r="HO167" s="32"/>
      <c r="HP167" s="32"/>
      <c r="HQ167" s="32"/>
      <c r="HR167" s="32"/>
      <c r="HS167" s="32"/>
      <c r="HT167" s="32"/>
      <c r="HU167" s="32"/>
      <c r="HV167" s="32"/>
      <c r="HW167" s="32"/>
      <c r="HX167" s="32"/>
      <c r="HY167" s="32"/>
      <c r="HZ167" s="32"/>
      <c r="IA167" s="32"/>
      <c r="IB167" s="32"/>
      <c r="IC167" s="32"/>
      <c r="ID167" s="32"/>
      <c r="IE167" s="32"/>
      <c r="IF167" s="32"/>
      <c r="IG167" s="32"/>
      <c r="IH167" s="32"/>
      <c r="II167" s="32"/>
      <c r="IJ167" s="32"/>
      <c r="IK167" s="32"/>
      <c r="IL167" s="32"/>
      <c r="IM167" s="32"/>
      <c r="IN167" s="32"/>
      <c r="IO167" s="32"/>
      <c r="IP167" s="32"/>
      <c r="IQ167" s="32"/>
      <c r="IR167" s="32"/>
      <c r="IS167" s="32"/>
      <c r="IT167" s="32"/>
      <c r="IU167" s="32"/>
      <c r="IV167" s="32"/>
      <c r="IW167" s="32"/>
      <c r="IX167" s="32"/>
      <c r="IY167" s="32"/>
      <c r="IZ167" s="32"/>
      <c r="JA167" s="32"/>
      <c r="JB167" s="32"/>
      <c r="JC167" s="32"/>
      <c r="JD167" s="32"/>
      <c r="JE167" s="32"/>
      <c r="JF167" s="32"/>
      <c r="JG167" s="32"/>
      <c r="JH167" s="32"/>
      <c r="JI167" s="32"/>
      <c r="JJ167" s="32"/>
      <c r="JK167" s="32"/>
      <c r="JL167" s="32"/>
      <c r="JM167" s="32"/>
      <c r="JN167" s="32"/>
      <c r="JO167" s="32"/>
      <c r="JP167" s="32"/>
      <c r="JQ167" s="32"/>
      <c r="JR167" s="32"/>
      <c r="JS167" s="32"/>
      <c r="JT167" s="32"/>
      <c r="JU167" s="32"/>
      <c r="JV167" s="32"/>
      <c r="JW167" s="32"/>
      <c r="JX167" s="32"/>
      <c r="JY167" s="32"/>
      <c r="JZ167" s="32"/>
      <c r="KA167" s="32"/>
      <c r="KB167" s="32"/>
      <c r="KC167" s="32"/>
      <c r="KD167" s="32"/>
      <c r="KE167" s="32"/>
      <c r="KF167" s="32"/>
      <c r="KG167" s="32"/>
      <c r="KH167" s="32"/>
      <c r="KI167" s="32"/>
      <c r="KJ167" s="32"/>
      <c r="KK167" s="32"/>
      <c r="KL167" s="32"/>
      <c r="KM167" s="32"/>
      <c r="KN167" s="32"/>
      <c r="KO167" s="32"/>
      <c r="KP167" s="32"/>
      <c r="KQ167" s="32"/>
      <c r="KR167" s="32"/>
      <c r="KS167" s="32"/>
      <c r="KT167" s="32"/>
      <c r="KU167" s="32"/>
      <c r="KV167" s="32"/>
      <c r="KW167" s="32"/>
      <c r="KX167" s="32"/>
      <c r="KY167" s="32"/>
      <c r="KZ167" s="32"/>
      <c r="LA167" s="32"/>
      <c r="LB167" s="32"/>
      <c r="LC167" s="32"/>
      <c r="LD167" s="32"/>
      <c r="LE167" s="32"/>
      <c r="LF167" s="32"/>
      <c r="LG167" s="32"/>
      <c r="LH167" s="32"/>
      <c r="LI167" s="32"/>
      <c r="LJ167" s="32"/>
      <c r="LK167" s="32"/>
      <c r="LL167" s="32"/>
      <c r="LM167" s="32"/>
      <c r="LN167" s="32"/>
      <c r="LO167" s="32"/>
      <c r="LP167" s="32"/>
      <c r="LQ167" s="32"/>
    </row>
    <row r="168" spans="2:329"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c r="EE168" s="32"/>
      <c r="EF168" s="32"/>
      <c r="EG168" s="32"/>
      <c r="EH168" s="32"/>
      <c r="EI168" s="32"/>
      <c r="EJ168" s="32"/>
      <c r="EK168" s="32"/>
      <c r="EL168" s="32"/>
      <c r="EM168" s="32"/>
      <c r="EN168" s="32"/>
      <c r="EO168" s="32"/>
      <c r="EP168" s="32"/>
      <c r="EQ168" s="32"/>
      <c r="ER168" s="32"/>
      <c r="ES168" s="32"/>
      <c r="ET168" s="32"/>
      <c r="EU168" s="32"/>
      <c r="EV168" s="32"/>
      <c r="EW168" s="32"/>
      <c r="EX168" s="32"/>
      <c r="EY168" s="32"/>
      <c r="EZ168" s="32"/>
      <c r="FA168" s="32"/>
      <c r="FB168" s="32"/>
      <c r="FC168" s="32"/>
      <c r="FD168" s="32"/>
      <c r="FE168" s="32"/>
      <c r="FF168" s="32"/>
      <c r="FG168" s="32"/>
      <c r="FH168" s="32"/>
      <c r="FI168" s="32"/>
      <c r="FJ168" s="32"/>
      <c r="FK168" s="32"/>
      <c r="FL168" s="32"/>
      <c r="FM168" s="32"/>
      <c r="FN168" s="32"/>
      <c r="FO168" s="32"/>
      <c r="FP168" s="32"/>
      <c r="FQ168" s="32"/>
      <c r="FR168" s="32"/>
      <c r="FS168" s="32"/>
      <c r="FT168" s="32"/>
      <c r="FU168" s="32"/>
      <c r="FV168" s="32"/>
      <c r="FW168" s="32"/>
      <c r="FX168" s="32"/>
      <c r="FY168" s="32"/>
      <c r="FZ168" s="32"/>
      <c r="GA168" s="32"/>
      <c r="GB168" s="32"/>
      <c r="GC168" s="32"/>
      <c r="GD168" s="32"/>
      <c r="GE168" s="32"/>
      <c r="GF168" s="32"/>
      <c r="GG168" s="32"/>
      <c r="GH168" s="32"/>
      <c r="GI168" s="32"/>
      <c r="GJ168" s="32"/>
      <c r="GK168" s="32"/>
      <c r="GL168" s="32"/>
      <c r="GM168" s="32"/>
      <c r="GN168" s="32"/>
      <c r="GO168" s="32"/>
      <c r="GP168" s="32"/>
      <c r="GQ168" s="32"/>
      <c r="GR168" s="32"/>
      <c r="GS168" s="32"/>
      <c r="GT168" s="32"/>
      <c r="GU168" s="32"/>
      <c r="GV168" s="32"/>
      <c r="GW168" s="32"/>
      <c r="GX168" s="32"/>
      <c r="GY168" s="32"/>
      <c r="GZ168" s="32"/>
      <c r="HA168" s="32"/>
      <c r="HB168" s="32"/>
      <c r="HC168" s="32"/>
      <c r="HD168" s="32"/>
      <c r="HE168" s="32"/>
      <c r="HF168" s="32"/>
      <c r="HG168" s="32"/>
      <c r="HH168" s="32"/>
      <c r="HI168" s="32"/>
      <c r="HJ168" s="32"/>
      <c r="HK168" s="32"/>
      <c r="HL168" s="32"/>
      <c r="HM168" s="32"/>
      <c r="HN168" s="32"/>
      <c r="HO168" s="32"/>
      <c r="HP168" s="32"/>
      <c r="HQ168" s="32"/>
      <c r="HR168" s="32"/>
      <c r="HS168" s="32"/>
      <c r="HT168" s="32"/>
      <c r="HU168" s="32"/>
      <c r="HV168" s="32"/>
      <c r="HW168" s="32"/>
      <c r="HX168" s="32"/>
      <c r="HY168" s="32"/>
      <c r="HZ168" s="32"/>
      <c r="IA168" s="32"/>
      <c r="IB168" s="32"/>
      <c r="IC168" s="32"/>
      <c r="ID168" s="32"/>
      <c r="IE168" s="32"/>
      <c r="IF168" s="32"/>
      <c r="IG168" s="32"/>
      <c r="IH168" s="32"/>
      <c r="II168" s="32"/>
      <c r="IJ168" s="32"/>
      <c r="IK168" s="32"/>
      <c r="IL168" s="32"/>
      <c r="IM168" s="32"/>
      <c r="IN168" s="32"/>
      <c r="IO168" s="32"/>
      <c r="IP168" s="32"/>
      <c r="IQ168" s="32"/>
      <c r="IR168" s="32"/>
      <c r="IS168" s="32"/>
      <c r="IT168" s="32"/>
      <c r="IU168" s="32"/>
      <c r="IV168" s="32"/>
      <c r="IW168" s="32"/>
      <c r="IX168" s="32"/>
      <c r="IY168" s="32"/>
      <c r="IZ168" s="32"/>
      <c r="JA168" s="32"/>
      <c r="JB168" s="32"/>
      <c r="JC168" s="32"/>
      <c r="JD168" s="32"/>
      <c r="JE168" s="32"/>
      <c r="JF168" s="32"/>
      <c r="JG168" s="32"/>
      <c r="JH168" s="32"/>
      <c r="JI168" s="32"/>
      <c r="JJ168" s="32"/>
      <c r="JK168" s="32"/>
      <c r="JL168" s="32"/>
      <c r="JM168" s="32"/>
      <c r="JN168" s="32"/>
      <c r="JO168" s="32"/>
      <c r="JP168" s="32"/>
      <c r="JQ168" s="32"/>
      <c r="JR168" s="32"/>
      <c r="JS168" s="32"/>
      <c r="JT168" s="32"/>
      <c r="JU168" s="32"/>
      <c r="JV168" s="32"/>
      <c r="JW168" s="32"/>
      <c r="JX168" s="32"/>
      <c r="JY168" s="32"/>
      <c r="JZ168" s="32"/>
      <c r="KA168" s="32"/>
      <c r="KB168" s="32"/>
      <c r="KC168" s="32"/>
      <c r="KD168" s="32"/>
      <c r="KE168" s="32"/>
      <c r="KF168" s="32"/>
      <c r="KG168" s="32"/>
      <c r="KH168" s="32"/>
      <c r="KI168" s="32"/>
      <c r="KJ168" s="32"/>
      <c r="KK168" s="32"/>
      <c r="KL168" s="32"/>
      <c r="KM168" s="32"/>
      <c r="KN168" s="32"/>
      <c r="KO168" s="32"/>
      <c r="KP168" s="32"/>
      <c r="KQ168" s="32"/>
      <c r="KR168" s="32"/>
      <c r="KS168" s="32"/>
      <c r="KT168" s="32"/>
      <c r="KU168" s="32"/>
      <c r="KV168" s="32"/>
      <c r="KW168" s="32"/>
      <c r="KX168" s="32"/>
      <c r="KY168" s="32"/>
      <c r="KZ168" s="32"/>
      <c r="LA168" s="32"/>
      <c r="LB168" s="32"/>
      <c r="LC168" s="32"/>
      <c r="LD168" s="32"/>
      <c r="LE168" s="32"/>
      <c r="LF168" s="32"/>
      <c r="LG168" s="32"/>
      <c r="LH168" s="32"/>
      <c r="LI168" s="32"/>
      <c r="LJ168" s="32"/>
      <c r="LK168" s="32"/>
      <c r="LL168" s="32"/>
      <c r="LM168" s="32"/>
      <c r="LN168" s="32"/>
      <c r="LO168" s="32"/>
      <c r="LP168" s="32"/>
      <c r="LQ168" s="32"/>
    </row>
    <row r="169" spans="2:329"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c r="EE169" s="32"/>
      <c r="EF169" s="32"/>
      <c r="EG169" s="32"/>
      <c r="EH169" s="32"/>
      <c r="EI169" s="32"/>
      <c r="EJ169" s="32"/>
      <c r="EK169" s="32"/>
      <c r="EL169" s="32"/>
      <c r="EM169" s="32"/>
      <c r="EN169" s="32"/>
      <c r="EO169" s="32"/>
      <c r="EP169" s="32"/>
      <c r="EQ169" s="32"/>
      <c r="ER169" s="32"/>
      <c r="ES169" s="32"/>
      <c r="ET169" s="32"/>
      <c r="EU169" s="32"/>
      <c r="EV169" s="32"/>
      <c r="EW169" s="32"/>
      <c r="EX169" s="32"/>
      <c r="EY169" s="32"/>
      <c r="EZ169" s="32"/>
      <c r="FA169" s="32"/>
      <c r="FB169" s="32"/>
      <c r="FC169" s="32"/>
      <c r="FD169" s="32"/>
      <c r="FE169" s="32"/>
      <c r="FF169" s="32"/>
      <c r="FG169" s="32"/>
      <c r="FH169" s="32"/>
      <c r="FI169" s="32"/>
      <c r="FJ169" s="32"/>
      <c r="FK169" s="32"/>
      <c r="FL169" s="32"/>
      <c r="FM169" s="32"/>
      <c r="FN169" s="32"/>
      <c r="FO169" s="32"/>
      <c r="FP169" s="32"/>
      <c r="FQ169" s="32"/>
      <c r="FR169" s="32"/>
      <c r="FS169" s="32"/>
      <c r="FT169" s="32"/>
      <c r="FU169" s="32"/>
      <c r="FV169" s="32"/>
      <c r="FW169" s="32"/>
      <c r="FX169" s="32"/>
      <c r="FY169" s="32"/>
      <c r="FZ169" s="32"/>
      <c r="GA169" s="32"/>
      <c r="GB169" s="32"/>
      <c r="GC169" s="32"/>
      <c r="GD169" s="32"/>
      <c r="GE169" s="32"/>
      <c r="GF169" s="32"/>
      <c r="GG169" s="32"/>
      <c r="GH169" s="32"/>
      <c r="GI169" s="32"/>
      <c r="GJ169" s="32"/>
      <c r="GK169" s="32"/>
      <c r="GL169" s="32"/>
      <c r="GM169" s="32"/>
      <c r="GN169" s="32"/>
      <c r="GO169" s="32"/>
      <c r="GP169" s="32"/>
      <c r="GQ169" s="32"/>
      <c r="GR169" s="32"/>
      <c r="GS169" s="32"/>
      <c r="GT169" s="32"/>
      <c r="GU169" s="32"/>
      <c r="GV169" s="32"/>
      <c r="GW169" s="32"/>
      <c r="GX169" s="32"/>
      <c r="GY169" s="32"/>
      <c r="GZ169" s="32"/>
      <c r="HA169" s="32"/>
      <c r="HB169" s="32"/>
      <c r="HC169" s="32"/>
      <c r="HD169" s="32"/>
      <c r="HE169" s="32"/>
      <c r="HF169" s="32"/>
      <c r="HG169" s="32"/>
      <c r="HH169" s="32"/>
      <c r="HI169" s="32"/>
      <c r="HJ169" s="32"/>
      <c r="HK169" s="32"/>
      <c r="HL169" s="32"/>
      <c r="HM169" s="32"/>
      <c r="HN169" s="32"/>
      <c r="HO169" s="32"/>
      <c r="HP169" s="32"/>
      <c r="HQ169" s="32"/>
      <c r="HR169" s="32"/>
      <c r="HS169" s="32"/>
      <c r="HT169" s="32"/>
      <c r="HU169" s="32"/>
      <c r="HV169" s="32"/>
      <c r="HW169" s="32"/>
      <c r="HX169" s="32"/>
      <c r="HY169" s="32"/>
      <c r="HZ169" s="32"/>
      <c r="IA169" s="32"/>
      <c r="IB169" s="32"/>
      <c r="IC169" s="32"/>
      <c r="ID169" s="32"/>
      <c r="IE169" s="32"/>
      <c r="IF169" s="32"/>
      <c r="IG169" s="32"/>
      <c r="IH169" s="32"/>
      <c r="II169" s="32"/>
      <c r="IJ169" s="32"/>
      <c r="IK169" s="32"/>
      <c r="IL169" s="32"/>
      <c r="IM169" s="32"/>
      <c r="IN169" s="32"/>
      <c r="IO169" s="32"/>
      <c r="IP169" s="32"/>
      <c r="IQ169" s="32"/>
      <c r="IR169" s="32"/>
      <c r="IS169" s="32"/>
      <c r="IT169" s="32"/>
      <c r="IU169" s="32"/>
      <c r="IV169" s="32"/>
      <c r="IW169" s="32"/>
      <c r="IX169" s="32"/>
      <c r="IY169" s="32"/>
      <c r="IZ169" s="32"/>
      <c r="JA169" s="32"/>
      <c r="JB169" s="32"/>
      <c r="JC169" s="32"/>
      <c r="JD169" s="32"/>
      <c r="JE169" s="32"/>
      <c r="JF169" s="32"/>
      <c r="JG169" s="32"/>
      <c r="JH169" s="32"/>
      <c r="JI169" s="32"/>
      <c r="JJ169" s="32"/>
      <c r="JK169" s="32"/>
      <c r="JL169" s="32"/>
      <c r="JM169" s="32"/>
      <c r="JN169" s="32"/>
      <c r="JO169" s="32"/>
      <c r="JP169" s="32"/>
      <c r="JQ169" s="32"/>
      <c r="JR169" s="32"/>
      <c r="JS169" s="32"/>
      <c r="JT169" s="32"/>
      <c r="JU169" s="32"/>
      <c r="JV169" s="32"/>
      <c r="JW169" s="32"/>
      <c r="JX169" s="32"/>
      <c r="JY169" s="32"/>
      <c r="JZ169" s="32"/>
      <c r="KA169" s="32"/>
      <c r="KB169" s="32"/>
      <c r="KC169" s="32"/>
      <c r="KD169" s="32"/>
      <c r="KE169" s="32"/>
      <c r="KF169" s="32"/>
      <c r="KG169" s="32"/>
      <c r="KH169" s="32"/>
      <c r="KI169" s="32"/>
      <c r="KJ169" s="32"/>
      <c r="KK169" s="32"/>
      <c r="KL169" s="32"/>
      <c r="KM169" s="32"/>
      <c r="KN169" s="32"/>
      <c r="KO169" s="32"/>
      <c r="KP169" s="32"/>
      <c r="KQ169" s="32"/>
      <c r="KR169" s="32"/>
      <c r="KS169" s="32"/>
      <c r="KT169" s="32"/>
      <c r="KU169" s="32"/>
      <c r="KV169" s="32"/>
      <c r="KW169" s="32"/>
      <c r="KX169" s="32"/>
      <c r="KY169" s="32"/>
      <c r="KZ169" s="32"/>
      <c r="LA169" s="32"/>
      <c r="LB169" s="32"/>
      <c r="LC169" s="32"/>
      <c r="LD169" s="32"/>
      <c r="LE169" s="32"/>
      <c r="LF169" s="32"/>
      <c r="LG169" s="32"/>
      <c r="LH169" s="32"/>
      <c r="LI169" s="32"/>
      <c r="LJ169" s="32"/>
      <c r="LK169" s="32"/>
      <c r="LL169" s="32"/>
      <c r="LM169" s="32"/>
      <c r="LN169" s="32"/>
      <c r="LO169" s="32"/>
      <c r="LP169" s="32"/>
      <c r="LQ169" s="32"/>
    </row>
    <row r="170" spans="2:329"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c r="EE170" s="32"/>
      <c r="EF170" s="32"/>
      <c r="EG170" s="32"/>
      <c r="EH170" s="32"/>
      <c r="EI170" s="32"/>
      <c r="EJ170" s="32"/>
      <c r="EK170" s="32"/>
      <c r="EL170" s="32"/>
      <c r="EM170" s="32"/>
      <c r="EN170" s="32"/>
      <c r="EO170" s="32"/>
      <c r="EP170" s="32"/>
      <c r="EQ170" s="32"/>
      <c r="ER170" s="32"/>
      <c r="ES170" s="32"/>
      <c r="ET170" s="32"/>
      <c r="EU170" s="32"/>
      <c r="EV170" s="32"/>
      <c r="EW170" s="32"/>
      <c r="EX170" s="32"/>
      <c r="EY170" s="32"/>
      <c r="EZ170" s="32"/>
      <c r="FA170" s="32"/>
      <c r="FB170" s="32"/>
      <c r="FC170" s="32"/>
      <c r="FD170" s="32"/>
      <c r="FE170" s="32"/>
      <c r="FF170" s="32"/>
      <c r="FG170" s="32"/>
      <c r="FH170" s="32"/>
      <c r="FI170" s="32"/>
      <c r="FJ170" s="32"/>
      <c r="FK170" s="32"/>
      <c r="FL170" s="32"/>
      <c r="FM170" s="32"/>
      <c r="FN170" s="32"/>
      <c r="FO170" s="32"/>
      <c r="FP170" s="32"/>
      <c r="FQ170" s="32"/>
      <c r="FR170" s="32"/>
      <c r="FS170" s="32"/>
      <c r="FT170" s="32"/>
      <c r="FU170" s="32"/>
      <c r="FV170" s="32"/>
      <c r="FW170" s="32"/>
      <c r="FX170" s="32"/>
      <c r="FY170" s="32"/>
      <c r="FZ170" s="32"/>
      <c r="GA170" s="32"/>
      <c r="GB170" s="32"/>
      <c r="GC170" s="32"/>
      <c r="GD170" s="32"/>
      <c r="GE170" s="32"/>
      <c r="GF170" s="32"/>
      <c r="GG170" s="32"/>
      <c r="GH170" s="32"/>
      <c r="GI170" s="32"/>
      <c r="GJ170" s="32"/>
      <c r="GK170" s="32"/>
      <c r="GL170" s="32"/>
      <c r="GM170" s="32"/>
      <c r="GN170" s="32"/>
      <c r="GO170" s="32"/>
      <c r="GP170" s="32"/>
      <c r="GQ170" s="32"/>
      <c r="GR170" s="32"/>
      <c r="GS170" s="32"/>
      <c r="GT170" s="32"/>
      <c r="GU170" s="32"/>
      <c r="GV170" s="32"/>
      <c r="GW170" s="32"/>
      <c r="GX170" s="32"/>
      <c r="GY170" s="32"/>
      <c r="GZ170" s="32"/>
      <c r="HA170" s="32"/>
      <c r="HB170" s="32"/>
      <c r="HC170" s="32"/>
      <c r="HD170" s="32"/>
      <c r="HE170" s="32"/>
      <c r="HF170" s="32"/>
      <c r="HG170" s="32"/>
      <c r="HH170" s="32"/>
      <c r="HI170" s="32"/>
      <c r="HJ170" s="32"/>
      <c r="HK170" s="32"/>
      <c r="HL170" s="32"/>
      <c r="HM170" s="32"/>
      <c r="HN170" s="32"/>
      <c r="HO170" s="32"/>
      <c r="HP170" s="32"/>
      <c r="HQ170" s="32"/>
      <c r="HR170" s="32"/>
      <c r="HS170" s="32"/>
      <c r="HT170" s="32"/>
      <c r="HU170" s="32"/>
      <c r="HV170" s="32"/>
      <c r="HW170" s="32"/>
      <c r="HX170" s="32"/>
      <c r="HY170" s="32"/>
      <c r="HZ170" s="32"/>
      <c r="IA170" s="32"/>
      <c r="IB170" s="32"/>
      <c r="IC170" s="32"/>
      <c r="ID170" s="32"/>
      <c r="IE170" s="32"/>
      <c r="IF170" s="32"/>
      <c r="IG170" s="32"/>
      <c r="IH170" s="32"/>
      <c r="II170" s="32"/>
      <c r="IJ170" s="32"/>
      <c r="IK170" s="32"/>
      <c r="IL170" s="32"/>
      <c r="IM170" s="32"/>
      <c r="IN170" s="32"/>
      <c r="IO170" s="32"/>
      <c r="IP170" s="32"/>
      <c r="IQ170" s="32"/>
      <c r="IR170" s="32"/>
      <c r="IS170" s="32"/>
      <c r="IT170" s="32"/>
      <c r="IU170" s="32"/>
      <c r="IV170" s="32"/>
      <c r="IW170" s="32"/>
      <c r="IX170" s="32"/>
      <c r="IY170" s="32"/>
      <c r="IZ170" s="32"/>
      <c r="JA170" s="32"/>
      <c r="JB170" s="32"/>
      <c r="JC170" s="32"/>
      <c r="JD170" s="32"/>
      <c r="JE170" s="32"/>
      <c r="JF170" s="32"/>
      <c r="JG170" s="32"/>
      <c r="JH170" s="32"/>
      <c r="JI170" s="32"/>
      <c r="JJ170" s="32"/>
      <c r="JK170" s="32"/>
      <c r="JL170" s="32"/>
      <c r="JM170" s="32"/>
      <c r="JN170" s="32"/>
      <c r="JO170" s="32"/>
      <c r="JP170" s="32"/>
      <c r="JQ170" s="32"/>
      <c r="JR170" s="32"/>
      <c r="JS170" s="32"/>
      <c r="JT170" s="32"/>
      <c r="JU170" s="32"/>
      <c r="JV170" s="32"/>
      <c r="JW170" s="32"/>
      <c r="JX170" s="32"/>
      <c r="JY170" s="32"/>
      <c r="JZ170" s="32"/>
      <c r="KA170" s="32"/>
      <c r="KB170" s="32"/>
      <c r="KC170" s="32"/>
      <c r="KD170" s="32"/>
      <c r="KE170" s="32"/>
      <c r="KF170" s="32"/>
      <c r="KG170" s="32"/>
      <c r="KH170" s="32"/>
      <c r="KI170" s="32"/>
      <c r="KJ170" s="32"/>
      <c r="KK170" s="32"/>
      <c r="KL170" s="32"/>
      <c r="KM170" s="32"/>
      <c r="KN170" s="32"/>
      <c r="KO170" s="32"/>
      <c r="KP170" s="32"/>
      <c r="KQ170" s="32"/>
      <c r="KR170" s="32"/>
      <c r="KS170" s="32"/>
      <c r="KT170" s="32"/>
      <c r="KU170" s="32"/>
      <c r="KV170" s="32"/>
      <c r="KW170" s="32"/>
      <c r="KX170" s="32"/>
      <c r="KY170" s="32"/>
      <c r="KZ170" s="32"/>
      <c r="LA170" s="32"/>
      <c r="LB170" s="32"/>
      <c r="LC170" s="32"/>
      <c r="LD170" s="32"/>
      <c r="LE170" s="32"/>
      <c r="LF170" s="32"/>
      <c r="LG170" s="32"/>
      <c r="LH170" s="32"/>
      <c r="LI170" s="32"/>
      <c r="LJ170" s="32"/>
      <c r="LK170" s="32"/>
      <c r="LL170" s="32"/>
      <c r="LM170" s="32"/>
      <c r="LN170" s="32"/>
      <c r="LO170" s="32"/>
      <c r="LP170" s="32"/>
      <c r="LQ170" s="32"/>
    </row>
    <row r="171" spans="2:329"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c r="EL171" s="32"/>
      <c r="EM171" s="32"/>
      <c r="EN171" s="32"/>
      <c r="EO171" s="32"/>
      <c r="EP171" s="32"/>
      <c r="EQ171" s="32"/>
      <c r="ER171" s="32"/>
      <c r="ES171" s="32"/>
      <c r="ET171" s="32"/>
      <c r="EU171" s="32"/>
      <c r="EV171" s="32"/>
      <c r="EW171" s="32"/>
      <c r="EX171" s="32"/>
      <c r="EY171" s="32"/>
      <c r="EZ171" s="32"/>
      <c r="FA171" s="32"/>
      <c r="FB171" s="32"/>
      <c r="FC171" s="32"/>
      <c r="FD171" s="32"/>
      <c r="FE171" s="32"/>
      <c r="FF171" s="32"/>
      <c r="FG171" s="32"/>
      <c r="FH171" s="32"/>
      <c r="FI171" s="32"/>
      <c r="FJ171" s="32"/>
      <c r="FK171" s="32"/>
      <c r="FL171" s="32"/>
      <c r="FM171" s="32"/>
      <c r="FN171" s="32"/>
      <c r="FO171" s="32"/>
      <c r="FP171" s="32"/>
      <c r="FQ171" s="32"/>
      <c r="FR171" s="32"/>
      <c r="FS171" s="32"/>
      <c r="FT171" s="32"/>
      <c r="FU171" s="32"/>
      <c r="FV171" s="32"/>
      <c r="FW171" s="32"/>
      <c r="FX171" s="32"/>
      <c r="FY171" s="32"/>
      <c r="FZ171" s="32"/>
      <c r="GA171" s="32"/>
      <c r="GB171" s="32"/>
      <c r="GC171" s="32"/>
      <c r="GD171" s="32"/>
      <c r="GE171" s="32"/>
      <c r="GF171" s="32"/>
      <c r="GG171" s="32"/>
      <c r="GH171" s="32"/>
      <c r="GI171" s="32"/>
      <c r="GJ171" s="32"/>
      <c r="GK171" s="32"/>
      <c r="GL171" s="32"/>
      <c r="GM171" s="32"/>
      <c r="GN171" s="32"/>
      <c r="GO171" s="32"/>
      <c r="GP171" s="32"/>
      <c r="GQ171" s="32"/>
      <c r="GR171" s="32"/>
      <c r="GS171" s="32"/>
      <c r="GT171" s="32"/>
      <c r="GU171" s="32"/>
      <c r="GV171" s="32"/>
      <c r="GW171" s="32"/>
      <c r="GX171" s="32"/>
      <c r="GY171" s="32"/>
      <c r="GZ171" s="32"/>
      <c r="HA171" s="32"/>
      <c r="HB171" s="32"/>
      <c r="HC171" s="32"/>
      <c r="HD171" s="32"/>
      <c r="HE171" s="32"/>
      <c r="HF171" s="32"/>
      <c r="HG171" s="32"/>
      <c r="HH171" s="32"/>
      <c r="HI171" s="32"/>
      <c r="HJ171" s="32"/>
      <c r="HK171" s="32"/>
      <c r="HL171" s="32"/>
      <c r="HM171" s="32"/>
      <c r="HN171" s="32"/>
      <c r="HO171" s="32"/>
      <c r="HP171" s="32"/>
      <c r="HQ171" s="32"/>
      <c r="HR171" s="32"/>
      <c r="HS171" s="32"/>
      <c r="HT171" s="32"/>
      <c r="HU171" s="32"/>
      <c r="HV171" s="32"/>
      <c r="HW171" s="32"/>
      <c r="HX171" s="32"/>
      <c r="HY171" s="32"/>
      <c r="HZ171" s="32"/>
      <c r="IA171" s="32"/>
      <c r="IB171" s="32"/>
      <c r="IC171" s="32"/>
      <c r="ID171" s="32"/>
      <c r="IE171" s="32"/>
      <c r="IF171" s="32"/>
      <c r="IG171" s="32"/>
      <c r="IH171" s="32"/>
      <c r="II171" s="32"/>
      <c r="IJ171" s="32"/>
      <c r="IK171" s="32"/>
      <c r="IL171" s="32"/>
      <c r="IM171" s="32"/>
      <c r="IN171" s="32"/>
      <c r="IO171" s="32"/>
      <c r="IP171" s="32"/>
      <c r="IQ171" s="32"/>
      <c r="IR171" s="32"/>
      <c r="IS171" s="32"/>
      <c r="IT171" s="32"/>
      <c r="IU171" s="32"/>
      <c r="IV171" s="32"/>
      <c r="IW171" s="32"/>
      <c r="IX171" s="32"/>
      <c r="IY171" s="32"/>
      <c r="IZ171" s="32"/>
      <c r="JA171" s="32"/>
      <c r="JB171" s="32"/>
      <c r="JC171" s="32"/>
      <c r="JD171" s="32"/>
      <c r="JE171" s="32"/>
      <c r="JF171" s="32"/>
      <c r="JG171" s="32"/>
      <c r="JH171" s="32"/>
      <c r="JI171" s="32"/>
      <c r="JJ171" s="32"/>
      <c r="JK171" s="32"/>
      <c r="JL171" s="32"/>
      <c r="JM171" s="32"/>
      <c r="JN171" s="32"/>
      <c r="JO171" s="32"/>
      <c r="JP171" s="32"/>
      <c r="JQ171" s="32"/>
      <c r="JR171" s="32"/>
      <c r="JS171" s="32"/>
      <c r="JT171" s="32"/>
      <c r="JU171" s="32"/>
      <c r="JV171" s="32"/>
      <c r="JW171" s="32"/>
      <c r="JX171" s="32"/>
      <c r="JY171" s="32"/>
      <c r="JZ171" s="32"/>
      <c r="KA171" s="32"/>
      <c r="KB171" s="32"/>
      <c r="KC171" s="32"/>
      <c r="KD171" s="32"/>
      <c r="KE171" s="32"/>
      <c r="KF171" s="32"/>
      <c r="KG171" s="32"/>
      <c r="KH171" s="32"/>
      <c r="KI171" s="32"/>
      <c r="KJ171" s="32"/>
      <c r="KK171" s="32"/>
      <c r="KL171" s="32"/>
      <c r="KM171" s="32"/>
      <c r="KN171" s="32"/>
      <c r="KO171" s="32"/>
      <c r="KP171" s="32"/>
      <c r="KQ171" s="32"/>
      <c r="KR171" s="32"/>
      <c r="KS171" s="32"/>
      <c r="KT171" s="32"/>
      <c r="KU171" s="32"/>
      <c r="KV171" s="32"/>
      <c r="KW171" s="32"/>
      <c r="KX171" s="32"/>
      <c r="KY171" s="32"/>
      <c r="KZ171" s="32"/>
      <c r="LA171" s="32"/>
      <c r="LB171" s="32"/>
      <c r="LC171" s="32"/>
      <c r="LD171" s="32"/>
      <c r="LE171" s="32"/>
      <c r="LF171" s="32"/>
      <c r="LG171" s="32"/>
      <c r="LH171" s="32"/>
      <c r="LI171" s="32"/>
      <c r="LJ171" s="32"/>
      <c r="LK171" s="32"/>
      <c r="LL171" s="32"/>
      <c r="LM171" s="32"/>
      <c r="LN171" s="32"/>
      <c r="LO171" s="32"/>
      <c r="LP171" s="32"/>
      <c r="LQ171" s="32"/>
    </row>
    <row r="172" spans="2:329"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c r="EJ172" s="32"/>
      <c r="EK172" s="32"/>
      <c r="EL172" s="32"/>
      <c r="EM172" s="32"/>
      <c r="EN172" s="32"/>
      <c r="EO172" s="32"/>
      <c r="EP172" s="32"/>
      <c r="EQ172" s="32"/>
      <c r="ER172" s="32"/>
      <c r="ES172" s="32"/>
      <c r="ET172" s="32"/>
      <c r="EU172" s="32"/>
      <c r="EV172" s="32"/>
      <c r="EW172" s="32"/>
      <c r="EX172" s="32"/>
      <c r="EY172" s="32"/>
      <c r="EZ172" s="32"/>
      <c r="FA172" s="32"/>
      <c r="FB172" s="32"/>
      <c r="FC172" s="32"/>
      <c r="FD172" s="32"/>
      <c r="FE172" s="32"/>
      <c r="FF172" s="32"/>
      <c r="FG172" s="32"/>
      <c r="FH172" s="32"/>
      <c r="FI172" s="32"/>
      <c r="FJ172" s="32"/>
      <c r="FK172" s="32"/>
      <c r="FL172" s="32"/>
      <c r="FM172" s="32"/>
      <c r="FN172" s="32"/>
      <c r="FO172" s="32"/>
      <c r="FP172" s="32"/>
      <c r="FQ172" s="32"/>
      <c r="FR172" s="32"/>
      <c r="FS172" s="32"/>
      <c r="FT172" s="32"/>
      <c r="FU172" s="32"/>
      <c r="FV172" s="32"/>
      <c r="FW172" s="32"/>
      <c r="FX172" s="32"/>
      <c r="FY172" s="32"/>
      <c r="FZ172" s="32"/>
      <c r="GA172" s="32"/>
      <c r="GB172" s="32"/>
      <c r="GC172" s="32"/>
      <c r="GD172" s="32"/>
      <c r="GE172" s="32"/>
      <c r="GF172" s="32"/>
      <c r="GG172" s="32"/>
      <c r="GH172" s="32"/>
      <c r="GI172" s="32"/>
      <c r="GJ172" s="32"/>
      <c r="GK172" s="32"/>
      <c r="GL172" s="32"/>
      <c r="GM172" s="32"/>
      <c r="GN172" s="32"/>
      <c r="GO172" s="32"/>
      <c r="GP172" s="32"/>
      <c r="GQ172" s="32"/>
      <c r="GR172" s="32"/>
      <c r="GS172" s="32"/>
      <c r="GT172" s="32"/>
      <c r="GU172" s="32"/>
      <c r="GV172" s="32"/>
      <c r="GW172" s="32"/>
      <c r="GX172" s="32"/>
      <c r="GY172" s="32"/>
      <c r="GZ172" s="32"/>
      <c r="HA172" s="32"/>
      <c r="HB172" s="32"/>
      <c r="HC172" s="32"/>
      <c r="HD172" s="32"/>
      <c r="HE172" s="32"/>
      <c r="HF172" s="32"/>
      <c r="HG172" s="32"/>
      <c r="HH172" s="32"/>
      <c r="HI172" s="32"/>
      <c r="HJ172" s="32"/>
      <c r="HK172" s="32"/>
      <c r="HL172" s="32"/>
      <c r="HM172" s="32"/>
      <c r="HN172" s="32"/>
      <c r="HO172" s="32"/>
      <c r="HP172" s="32"/>
      <c r="HQ172" s="32"/>
      <c r="HR172" s="32"/>
      <c r="HS172" s="32"/>
      <c r="HT172" s="32"/>
      <c r="HU172" s="32"/>
      <c r="HV172" s="32"/>
      <c r="HW172" s="32"/>
      <c r="HX172" s="32"/>
      <c r="HY172" s="32"/>
      <c r="HZ172" s="32"/>
      <c r="IA172" s="32"/>
      <c r="IB172" s="32"/>
      <c r="IC172" s="32"/>
      <c r="ID172" s="32"/>
      <c r="IE172" s="32"/>
      <c r="IF172" s="32"/>
      <c r="IG172" s="32"/>
      <c r="IH172" s="32"/>
      <c r="II172" s="32"/>
      <c r="IJ172" s="32"/>
      <c r="IK172" s="32"/>
      <c r="IL172" s="32"/>
      <c r="IM172" s="32"/>
      <c r="IN172" s="32"/>
      <c r="IO172" s="32"/>
      <c r="IP172" s="32"/>
      <c r="IQ172" s="32"/>
      <c r="IR172" s="32"/>
      <c r="IS172" s="32"/>
      <c r="IT172" s="32"/>
      <c r="IU172" s="32"/>
      <c r="IV172" s="32"/>
      <c r="IW172" s="32"/>
      <c r="IX172" s="32"/>
      <c r="IY172" s="32"/>
      <c r="IZ172" s="32"/>
      <c r="JA172" s="32"/>
      <c r="JB172" s="32"/>
      <c r="JC172" s="32"/>
      <c r="JD172" s="32"/>
      <c r="JE172" s="32"/>
      <c r="JF172" s="32"/>
      <c r="JG172" s="32"/>
      <c r="JH172" s="32"/>
      <c r="JI172" s="32"/>
      <c r="JJ172" s="32"/>
      <c r="JK172" s="32"/>
      <c r="JL172" s="32"/>
      <c r="JM172" s="32"/>
      <c r="JN172" s="32"/>
      <c r="JO172" s="32"/>
      <c r="JP172" s="32"/>
      <c r="JQ172" s="32"/>
      <c r="JR172" s="32"/>
      <c r="JS172" s="32"/>
      <c r="JT172" s="32"/>
      <c r="JU172" s="32"/>
      <c r="JV172" s="32"/>
      <c r="JW172" s="32"/>
      <c r="JX172" s="32"/>
      <c r="JY172" s="32"/>
      <c r="JZ172" s="32"/>
      <c r="KA172" s="32"/>
      <c r="KB172" s="32"/>
      <c r="KC172" s="32"/>
      <c r="KD172" s="32"/>
      <c r="KE172" s="32"/>
      <c r="KF172" s="32"/>
      <c r="KG172" s="32"/>
      <c r="KH172" s="32"/>
      <c r="KI172" s="32"/>
      <c r="KJ172" s="32"/>
      <c r="KK172" s="32"/>
      <c r="KL172" s="32"/>
      <c r="KM172" s="32"/>
      <c r="KN172" s="32"/>
      <c r="KO172" s="32"/>
      <c r="KP172" s="32"/>
      <c r="KQ172" s="32"/>
      <c r="KR172" s="32"/>
      <c r="KS172" s="32"/>
      <c r="KT172" s="32"/>
      <c r="KU172" s="32"/>
      <c r="KV172" s="32"/>
      <c r="KW172" s="32"/>
      <c r="KX172" s="32"/>
      <c r="KY172" s="32"/>
      <c r="KZ172" s="32"/>
      <c r="LA172" s="32"/>
      <c r="LB172" s="32"/>
      <c r="LC172" s="32"/>
      <c r="LD172" s="32"/>
      <c r="LE172" s="32"/>
      <c r="LF172" s="32"/>
      <c r="LG172" s="32"/>
      <c r="LH172" s="32"/>
      <c r="LI172" s="32"/>
      <c r="LJ172" s="32"/>
      <c r="LK172" s="32"/>
      <c r="LL172" s="32"/>
      <c r="LM172" s="32"/>
      <c r="LN172" s="32"/>
      <c r="LO172" s="32"/>
      <c r="LP172" s="32"/>
      <c r="LQ172" s="32"/>
    </row>
    <row r="173" spans="2:329"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c r="EJ173" s="32"/>
      <c r="EK173" s="32"/>
      <c r="EL173" s="32"/>
      <c r="EM173" s="32"/>
      <c r="EN173" s="32"/>
      <c r="EO173" s="32"/>
      <c r="EP173" s="32"/>
      <c r="EQ173" s="32"/>
      <c r="ER173" s="32"/>
      <c r="ES173" s="32"/>
      <c r="ET173" s="32"/>
      <c r="EU173" s="32"/>
      <c r="EV173" s="32"/>
      <c r="EW173" s="32"/>
      <c r="EX173" s="32"/>
      <c r="EY173" s="32"/>
      <c r="EZ173" s="32"/>
      <c r="FA173" s="32"/>
      <c r="FB173" s="32"/>
      <c r="FC173" s="32"/>
      <c r="FD173" s="32"/>
      <c r="FE173" s="32"/>
      <c r="FF173" s="32"/>
      <c r="FG173" s="32"/>
      <c r="FH173" s="32"/>
      <c r="FI173" s="32"/>
      <c r="FJ173" s="32"/>
      <c r="FK173" s="32"/>
      <c r="FL173" s="32"/>
      <c r="FM173" s="32"/>
      <c r="FN173" s="32"/>
      <c r="FO173" s="32"/>
      <c r="FP173" s="32"/>
      <c r="FQ173" s="32"/>
      <c r="FR173" s="32"/>
      <c r="FS173" s="32"/>
      <c r="FT173" s="32"/>
      <c r="FU173" s="32"/>
      <c r="FV173" s="32"/>
      <c r="FW173" s="32"/>
      <c r="FX173" s="32"/>
      <c r="FY173" s="32"/>
      <c r="FZ173" s="32"/>
      <c r="GA173" s="32"/>
      <c r="GB173" s="32"/>
      <c r="GC173" s="32"/>
      <c r="GD173" s="32"/>
      <c r="GE173" s="32"/>
      <c r="GF173" s="32"/>
      <c r="GG173" s="32"/>
      <c r="GH173" s="32"/>
      <c r="GI173" s="32"/>
      <c r="GJ173" s="32"/>
      <c r="GK173" s="32"/>
      <c r="GL173" s="32"/>
      <c r="GM173" s="32"/>
      <c r="GN173" s="32"/>
      <c r="GO173" s="32"/>
      <c r="GP173" s="32"/>
      <c r="GQ173" s="32"/>
      <c r="GR173" s="32"/>
      <c r="GS173" s="32"/>
      <c r="GT173" s="32"/>
      <c r="GU173" s="32"/>
      <c r="GV173" s="32"/>
      <c r="GW173" s="32"/>
      <c r="GX173" s="32"/>
      <c r="GY173" s="32"/>
      <c r="GZ173" s="32"/>
      <c r="HA173" s="32"/>
      <c r="HB173" s="32"/>
      <c r="HC173" s="32"/>
      <c r="HD173" s="32"/>
      <c r="HE173" s="32"/>
      <c r="HF173" s="32"/>
      <c r="HG173" s="32"/>
      <c r="HH173" s="32"/>
      <c r="HI173" s="32"/>
      <c r="HJ173" s="32"/>
      <c r="HK173" s="32"/>
      <c r="HL173" s="32"/>
      <c r="HM173" s="32"/>
      <c r="HN173" s="32"/>
      <c r="HO173" s="32"/>
      <c r="HP173" s="32"/>
      <c r="HQ173" s="32"/>
      <c r="HR173" s="32"/>
      <c r="HS173" s="32"/>
      <c r="HT173" s="32"/>
      <c r="HU173" s="32"/>
      <c r="HV173" s="32"/>
      <c r="HW173" s="32"/>
      <c r="HX173" s="32"/>
      <c r="HY173" s="32"/>
      <c r="HZ173" s="32"/>
      <c r="IA173" s="32"/>
      <c r="IB173" s="32"/>
      <c r="IC173" s="32"/>
      <c r="ID173" s="32"/>
      <c r="IE173" s="32"/>
      <c r="IF173" s="32"/>
      <c r="IG173" s="32"/>
      <c r="IH173" s="32"/>
      <c r="II173" s="32"/>
      <c r="IJ173" s="32"/>
      <c r="IK173" s="32"/>
      <c r="IL173" s="32"/>
      <c r="IM173" s="32"/>
      <c r="IN173" s="32"/>
      <c r="IO173" s="32"/>
      <c r="IP173" s="32"/>
      <c r="IQ173" s="32"/>
      <c r="IR173" s="32"/>
      <c r="IS173" s="32"/>
      <c r="IT173" s="32"/>
      <c r="IU173" s="32"/>
      <c r="IV173" s="32"/>
      <c r="IW173" s="32"/>
      <c r="IX173" s="32"/>
      <c r="IY173" s="32"/>
      <c r="IZ173" s="32"/>
      <c r="JA173" s="32"/>
      <c r="JB173" s="32"/>
      <c r="JC173" s="32"/>
      <c r="JD173" s="32"/>
      <c r="JE173" s="32"/>
      <c r="JF173" s="32"/>
      <c r="JG173" s="32"/>
      <c r="JH173" s="32"/>
      <c r="JI173" s="32"/>
      <c r="JJ173" s="32"/>
      <c r="JK173" s="32"/>
      <c r="JL173" s="32"/>
      <c r="JM173" s="32"/>
      <c r="JN173" s="32"/>
      <c r="JO173" s="32"/>
      <c r="JP173" s="32"/>
      <c r="JQ173" s="32"/>
      <c r="JR173" s="32"/>
      <c r="JS173" s="32"/>
      <c r="JT173" s="32"/>
      <c r="JU173" s="32"/>
      <c r="JV173" s="32"/>
      <c r="JW173" s="32"/>
      <c r="JX173" s="32"/>
      <c r="JY173" s="32"/>
      <c r="JZ173" s="32"/>
      <c r="KA173" s="32"/>
      <c r="KB173" s="32"/>
      <c r="KC173" s="32"/>
      <c r="KD173" s="32"/>
      <c r="KE173" s="32"/>
      <c r="KF173" s="32"/>
      <c r="KG173" s="32"/>
      <c r="KH173" s="32"/>
      <c r="KI173" s="32"/>
      <c r="KJ173" s="32"/>
      <c r="KK173" s="32"/>
      <c r="KL173" s="32"/>
      <c r="KM173" s="32"/>
      <c r="KN173" s="32"/>
      <c r="KO173" s="32"/>
      <c r="KP173" s="32"/>
      <c r="KQ173" s="32"/>
      <c r="KR173" s="32"/>
      <c r="KS173" s="32"/>
      <c r="KT173" s="32"/>
      <c r="KU173" s="32"/>
      <c r="KV173" s="32"/>
      <c r="KW173" s="32"/>
      <c r="KX173" s="32"/>
      <c r="KY173" s="32"/>
      <c r="KZ173" s="32"/>
      <c r="LA173" s="32"/>
      <c r="LB173" s="32"/>
      <c r="LC173" s="32"/>
      <c r="LD173" s="32"/>
      <c r="LE173" s="32"/>
      <c r="LF173" s="32"/>
      <c r="LG173" s="32"/>
      <c r="LH173" s="32"/>
      <c r="LI173" s="32"/>
      <c r="LJ173" s="32"/>
      <c r="LK173" s="32"/>
      <c r="LL173" s="32"/>
      <c r="LM173" s="32"/>
      <c r="LN173" s="32"/>
      <c r="LO173" s="32"/>
      <c r="LP173" s="32"/>
      <c r="LQ173" s="32"/>
    </row>
    <row r="174" spans="2:329"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c r="EJ174" s="32"/>
      <c r="EK174" s="32"/>
      <c r="EL174" s="32"/>
      <c r="EM174" s="32"/>
      <c r="EN174" s="32"/>
      <c r="EO174" s="32"/>
      <c r="EP174" s="32"/>
      <c r="EQ174" s="32"/>
      <c r="ER174" s="32"/>
      <c r="ES174" s="32"/>
      <c r="ET174" s="32"/>
      <c r="EU174" s="32"/>
      <c r="EV174" s="32"/>
      <c r="EW174" s="32"/>
      <c r="EX174" s="32"/>
      <c r="EY174" s="32"/>
      <c r="EZ174" s="32"/>
      <c r="FA174" s="32"/>
      <c r="FB174" s="32"/>
      <c r="FC174" s="32"/>
      <c r="FD174" s="32"/>
      <c r="FE174" s="32"/>
      <c r="FF174" s="32"/>
      <c r="FG174" s="32"/>
      <c r="FH174" s="32"/>
      <c r="FI174" s="32"/>
      <c r="FJ174" s="32"/>
      <c r="FK174" s="32"/>
      <c r="FL174" s="32"/>
      <c r="FM174" s="32"/>
      <c r="FN174" s="32"/>
      <c r="FO174" s="32"/>
      <c r="FP174" s="32"/>
      <c r="FQ174" s="32"/>
      <c r="FR174" s="32"/>
      <c r="FS174" s="32"/>
      <c r="FT174" s="32"/>
      <c r="FU174" s="32"/>
      <c r="FV174" s="32"/>
      <c r="FW174" s="32"/>
      <c r="FX174" s="32"/>
      <c r="FY174" s="32"/>
      <c r="FZ174" s="32"/>
      <c r="GA174" s="32"/>
      <c r="GB174" s="32"/>
      <c r="GC174" s="32"/>
      <c r="GD174" s="32"/>
      <c r="GE174" s="32"/>
      <c r="GF174" s="32"/>
      <c r="GG174" s="32"/>
      <c r="GH174" s="32"/>
      <c r="GI174" s="32"/>
      <c r="GJ174" s="32"/>
      <c r="GK174" s="32"/>
      <c r="GL174" s="32"/>
      <c r="GM174" s="32"/>
      <c r="GN174" s="32"/>
      <c r="GO174" s="32"/>
      <c r="GP174" s="32"/>
      <c r="GQ174" s="32"/>
      <c r="GR174" s="32"/>
      <c r="GS174" s="32"/>
      <c r="GT174" s="32"/>
      <c r="GU174" s="32"/>
      <c r="GV174" s="32"/>
      <c r="GW174" s="32"/>
      <c r="GX174" s="32"/>
      <c r="GY174" s="32"/>
      <c r="GZ174" s="32"/>
      <c r="HA174" s="32"/>
      <c r="HB174" s="32"/>
      <c r="HC174" s="32"/>
      <c r="HD174" s="32"/>
      <c r="HE174" s="32"/>
      <c r="HF174" s="32"/>
      <c r="HG174" s="32"/>
      <c r="HH174" s="32"/>
      <c r="HI174" s="32"/>
      <c r="HJ174" s="32"/>
      <c r="HK174" s="32"/>
      <c r="HL174" s="32"/>
      <c r="HM174" s="32"/>
      <c r="HN174" s="32"/>
      <c r="HO174" s="32"/>
      <c r="HP174" s="32"/>
      <c r="HQ174" s="32"/>
      <c r="HR174" s="32"/>
      <c r="HS174" s="32"/>
      <c r="HT174" s="32"/>
      <c r="HU174" s="32"/>
      <c r="HV174" s="32"/>
      <c r="HW174" s="32"/>
      <c r="HX174" s="32"/>
      <c r="HY174" s="32"/>
      <c r="HZ174" s="32"/>
      <c r="IA174" s="32"/>
      <c r="IB174" s="32"/>
      <c r="IC174" s="32"/>
      <c r="ID174" s="32"/>
      <c r="IE174" s="32"/>
      <c r="IF174" s="32"/>
      <c r="IG174" s="32"/>
      <c r="IH174" s="32"/>
      <c r="II174" s="32"/>
      <c r="IJ174" s="32"/>
      <c r="IK174" s="32"/>
      <c r="IL174" s="32"/>
      <c r="IM174" s="32"/>
      <c r="IN174" s="32"/>
      <c r="IO174" s="32"/>
      <c r="IP174" s="32"/>
      <c r="IQ174" s="32"/>
      <c r="IR174" s="32"/>
      <c r="IS174" s="32"/>
      <c r="IT174" s="32"/>
      <c r="IU174" s="32"/>
      <c r="IV174" s="32"/>
      <c r="IW174" s="32"/>
      <c r="IX174" s="32"/>
      <c r="IY174" s="32"/>
      <c r="IZ174" s="32"/>
      <c r="JA174" s="32"/>
      <c r="JB174" s="32"/>
      <c r="JC174" s="32"/>
      <c r="JD174" s="32"/>
      <c r="JE174" s="32"/>
      <c r="JF174" s="32"/>
      <c r="JG174" s="32"/>
      <c r="JH174" s="32"/>
      <c r="JI174" s="32"/>
      <c r="JJ174" s="32"/>
      <c r="JK174" s="32"/>
      <c r="JL174" s="32"/>
      <c r="JM174" s="32"/>
      <c r="JN174" s="32"/>
      <c r="JO174" s="32"/>
      <c r="JP174" s="32"/>
      <c r="JQ174" s="32"/>
      <c r="JR174" s="32"/>
      <c r="JS174" s="32"/>
      <c r="JT174" s="32"/>
      <c r="JU174" s="32"/>
      <c r="JV174" s="32"/>
      <c r="JW174" s="32"/>
      <c r="JX174" s="32"/>
      <c r="JY174" s="32"/>
      <c r="JZ174" s="32"/>
      <c r="KA174" s="32"/>
      <c r="KB174" s="32"/>
      <c r="KC174" s="32"/>
      <c r="KD174" s="32"/>
      <c r="KE174" s="32"/>
      <c r="KF174" s="32"/>
      <c r="KG174" s="32"/>
      <c r="KH174" s="32"/>
      <c r="KI174" s="32"/>
      <c r="KJ174" s="32"/>
      <c r="KK174" s="32"/>
      <c r="KL174" s="32"/>
      <c r="KM174" s="32"/>
      <c r="KN174" s="32"/>
      <c r="KO174" s="32"/>
      <c r="KP174" s="32"/>
      <c r="KQ174" s="32"/>
      <c r="KR174" s="32"/>
      <c r="KS174" s="32"/>
      <c r="KT174" s="32"/>
      <c r="KU174" s="32"/>
      <c r="KV174" s="32"/>
      <c r="KW174" s="32"/>
      <c r="KX174" s="32"/>
      <c r="KY174" s="32"/>
      <c r="KZ174" s="32"/>
      <c r="LA174" s="32"/>
      <c r="LB174" s="32"/>
      <c r="LC174" s="32"/>
      <c r="LD174" s="32"/>
      <c r="LE174" s="32"/>
      <c r="LF174" s="32"/>
      <c r="LG174" s="32"/>
      <c r="LH174" s="32"/>
      <c r="LI174" s="32"/>
      <c r="LJ174" s="32"/>
      <c r="LK174" s="32"/>
      <c r="LL174" s="32"/>
      <c r="LM174" s="32"/>
      <c r="LN174" s="32"/>
      <c r="LO174" s="32"/>
      <c r="LP174" s="32"/>
      <c r="LQ174" s="32"/>
    </row>
    <row r="175" spans="2:329"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c r="EJ175" s="32"/>
      <c r="EK175" s="32"/>
      <c r="EL175" s="32"/>
      <c r="EM175" s="32"/>
      <c r="EN175" s="32"/>
      <c r="EO175" s="32"/>
      <c r="EP175" s="32"/>
      <c r="EQ175" s="32"/>
      <c r="ER175" s="32"/>
      <c r="ES175" s="32"/>
      <c r="ET175" s="32"/>
      <c r="EU175" s="32"/>
      <c r="EV175" s="32"/>
      <c r="EW175" s="32"/>
      <c r="EX175" s="32"/>
      <c r="EY175" s="32"/>
      <c r="EZ175" s="32"/>
      <c r="FA175" s="32"/>
      <c r="FB175" s="32"/>
      <c r="FC175" s="32"/>
      <c r="FD175" s="32"/>
      <c r="FE175" s="32"/>
      <c r="FF175" s="32"/>
      <c r="FG175" s="32"/>
      <c r="FH175" s="32"/>
      <c r="FI175" s="32"/>
      <c r="FJ175" s="32"/>
      <c r="FK175" s="32"/>
      <c r="FL175" s="32"/>
      <c r="FM175" s="32"/>
      <c r="FN175" s="32"/>
      <c r="FO175" s="32"/>
      <c r="FP175" s="32"/>
      <c r="FQ175" s="32"/>
      <c r="FR175" s="32"/>
      <c r="FS175" s="32"/>
      <c r="FT175" s="32"/>
      <c r="FU175" s="32"/>
      <c r="FV175" s="32"/>
      <c r="FW175" s="32"/>
      <c r="FX175" s="32"/>
      <c r="FY175" s="32"/>
      <c r="FZ175" s="32"/>
      <c r="GA175" s="32"/>
      <c r="GB175" s="32"/>
      <c r="GC175" s="32"/>
      <c r="GD175" s="32"/>
      <c r="GE175" s="32"/>
      <c r="GF175" s="32"/>
      <c r="GG175" s="32"/>
      <c r="GH175" s="32"/>
      <c r="GI175" s="32"/>
      <c r="GJ175" s="32"/>
      <c r="GK175" s="32"/>
      <c r="GL175" s="32"/>
      <c r="GM175" s="32"/>
      <c r="GN175" s="32"/>
      <c r="GO175" s="32"/>
      <c r="GP175" s="32"/>
      <c r="GQ175" s="32"/>
      <c r="GR175" s="32"/>
      <c r="GS175" s="32"/>
      <c r="GT175" s="32"/>
      <c r="GU175" s="32"/>
      <c r="GV175" s="32"/>
      <c r="GW175" s="32"/>
      <c r="GX175" s="32"/>
      <c r="GY175" s="32"/>
      <c r="GZ175" s="32"/>
      <c r="HA175" s="32"/>
      <c r="HB175" s="32"/>
      <c r="HC175" s="32"/>
      <c r="HD175" s="32"/>
      <c r="HE175" s="32"/>
      <c r="HF175" s="32"/>
      <c r="HG175" s="32"/>
      <c r="HH175" s="32"/>
      <c r="HI175" s="32"/>
      <c r="HJ175" s="32"/>
      <c r="HK175" s="32"/>
      <c r="HL175" s="32"/>
      <c r="HM175" s="32"/>
      <c r="HN175" s="32"/>
      <c r="HO175" s="32"/>
      <c r="HP175" s="32"/>
      <c r="HQ175" s="32"/>
      <c r="HR175" s="32"/>
      <c r="HS175" s="32"/>
      <c r="HT175" s="32"/>
      <c r="HU175" s="32"/>
      <c r="HV175" s="32"/>
      <c r="HW175" s="32"/>
      <c r="HX175" s="32"/>
      <c r="HY175" s="32"/>
      <c r="HZ175" s="32"/>
      <c r="IA175" s="32"/>
      <c r="IB175" s="32"/>
      <c r="IC175" s="32"/>
      <c r="ID175" s="32"/>
      <c r="IE175" s="32"/>
      <c r="IF175" s="32"/>
      <c r="IG175" s="32"/>
      <c r="IH175" s="32"/>
      <c r="II175" s="32"/>
      <c r="IJ175" s="32"/>
      <c r="IK175" s="32"/>
      <c r="IL175" s="32"/>
      <c r="IM175" s="32"/>
      <c r="IN175" s="32"/>
      <c r="IO175" s="32"/>
      <c r="IP175" s="32"/>
      <c r="IQ175" s="32"/>
      <c r="IR175" s="32"/>
      <c r="IS175" s="32"/>
      <c r="IT175" s="32"/>
      <c r="IU175" s="32"/>
      <c r="IV175" s="32"/>
      <c r="IW175" s="32"/>
      <c r="IX175" s="32"/>
      <c r="IY175" s="32"/>
      <c r="IZ175" s="32"/>
      <c r="JA175" s="32"/>
      <c r="JB175" s="32"/>
      <c r="JC175" s="32"/>
      <c r="JD175" s="32"/>
      <c r="JE175" s="32"/>
      <c r="JF175" s="32"/>
      <c r="JG175" s="32"/>
      <c r="JH175" s="32"/>
      <c r="JI175" s="32"/>
      <c r="JJ175" s="32"/>
      <c r="JK175" s="32"/>
      <c r="JL175" s="32"/>
      <c r="JM175" s="32"/>
      <c r="JN175" s="32"/>
      <c r="JO175" s="32"/>
      <c r="JP175" s="32"/>
      <c r="JQ175" s="32"/>
      <c r="JR175" s="32"/>
      <c r="JS175" s="32"/>
      <c r="JT175" s="32"/>
      <c r="JU175" s="32"/>
      <c r="JV175" s="32"/>
      <c r="JW175" s="32"/>
      <c r="JX175" s="32"/>
      <c r="JY175" s="32"/>
      <c r="JZ175" s="32"/>
      <c r="KA175" s="32"/>
      <c r="KB175" s="32"/>
      <c r="KC175" s="32"/>
      <c r="KD175" s="32"/>
      <c r="KE175" s="32"/>
      <c r="KF175" s="32"/>
      <c r="KG175" s="32"/>
      <c r="KH175" s="32"/>
      <c r="KI175" s="32"/>
      <c r="KJ175" s="32"/>
      <c r="KK175" s="32"/>
      <c r="KL175" s="32"/>
      <c r="KM175" s="32"/>
      <c r="KN175" s="32"/>
      <c r="KO175" s="32"/>
      <c r="KP175" s="32"/>
      <c r="KQ175" s="32"/>
      <c r="KR175" s="32"/>
      <c r="KS175" s="32"/>
      <c r="KT175" s="32"/>
      <c r="KU175" s="32"/>
      <c r="KV175" s="32"/>
      <c r="KW175" s="32"/>
      <c r="KX175" s="32"/>
      <c r="KY175" s="32"/>
      <c r="KZ175" s="32"/>
      <c r="LA175" s="32"/>
      <c r="LB175" s="32"/>
      <c r="LC175" s="32"/>
      <c r="LD175" s="32"/>
      <c r="LE175" s="32"/>
      <c r="LF175" s="32"/>
      <c r="LG175" s="32"/>
      <c r="LH175" s="32"/>
      <c r="LI175" s="32"/>
      <c r="LJ175" s="32"/>
      <c r="LK175" s="32"/>
      <c r="LL175" s="32"/>
      <c r="LM175" s="32"/>
      <c r="LN175" s="32"/>
      <c r="LO175" s="32"/>
      <c r="LP175" s="32"/>
      <c r="LQ175" s="32"/>
    </row>
    <row r="176" spans="2:329"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c r="EJ176" s="32"/>
      <c r="EK176" s="32"/>
      <c r="EL176" s="32"/>
      <c r="EM176" s="32"/>
      <c r="EN176" s="32"/>
      <c r="EO176" s="32"/>
      <c r="EP176" s="32"/>
      <c r="EQ176" s="32"/>
      <c r="ER176" s="32"/>
      <c r="ES176" s="32"/>
      <c r="ET176" s="32"/>
      <c r="EU176" s="32"/>
      <c r="EV176" s="32"/>
      <c r="EW176" s="32"/>
      <c r="EX176" s="32"/>
      <c r="EY176" s="32"/>
      <c r="EZ176" s="32"/>
      <c r="FA176" s="32"/>
      <c r="FB176" s="32"/>
      <c r="FC176" s="32"/>
      <c r="FD176" s="32"/>
      <c r="FE176" s="32"/>
      <c r="FF176" s="32"/>
      <c r="FG176" s="32"/>
      <c r="FH176" s="32"/>
      <c r="FI176" s="32"/>
      <c r="FJ176" s="32"/>
      <c r="FK176" s="32"/>
      <c r="FL176" s="32"/>
      <c r="FM176" s="32"/>
      <c r="FN176" s="32"/>
      <c r="FO176" s="32"/>
      <c r="FP176" s="32"/>
      <c r="FQ176" s="32"/>
      <c r="FR176" s="32"/>
      <c r="FS176" s="32"/>
      <c r="FT176" s="32"/>
      <c r="FU176" s="32"/>
      <c r="FV176" s="32"/>
      <c r="FW176" s="32"/>
      <c r="FX176" s="32"/>
      <c r="FY176" s="32"/>
      <c r="FZ176" s="32"/>
      <c r="GA176" s="32"/>
      <c r="GB176" s="32"/>
      <c r="GC176" s="32"/>
      <c r="GD176" s="32"/>
      <c r="GE176" s="32"/>
      <c r="GF176" s="32"/>
      <c r="GG176" s="32"/>
      <c r="GH176" s="32"/>
      <c r="GI176" s="32"/>
      <c r="GJ176" s="32"/>
      <c r="GK176" s="32"/>
      <c r="GL176" s="32"/>
      <c r="GM176" s="32"/>
      <c r="GN176" s="32"/>
      <c r="GO176" s="32"/>
      <c r="GP176" s="32"/>
      <c r="GQ176" s="32"/>
      <c r="GR176" s="32"/>
      <c r="GS176" s="32"/>
      <c r="GT176" s="32"/>
      <c r="GU176" s="32"/>
      <c r="GV176" s="32"/>
      <c r="GW176" s="32"/>
      <c r="GX176" s="32"/>
      <c r="GY176" s="32"/>
      <c r="GZ176" s="32"/>
      <c r="HA176" s="32"/>
      <c r="HB176" s="32"/>
      <c r="HC176" s="32"/>
      <c r="HD176" s="32"/>
      <c r="HE176" s="32"/>
      <c r="HF176" s="32"/>
      <c r="HG176" s="32"/>
      <c r="HH176" s="32"/>
      <c r="HI176" s="32"/>
      <c r="HJ176" s="32"/>
      <c r="HK176" s="32"/>
      <c r="HL176" s="32"/>
      <c r="HM176" s="32"/>
      <c r="HN176" s="32"/>
      <c r="HO176" s="32"/>
      <c r="HP176" s="32"/>
      <c r="HQ176" s="32"/>
      <c r="HR176" s="32"/>
      <c r="HS176" s="32"/>
      <c r="HT176" s="32"/>
      <c r="HU176" s="32"/>
      <c r="HV176" s="32"/>
      <c r="HW176" s="32"/>
      <c r="HX176" s="32"/>
      <c r="HY176" s="32"/>
      <c r="HZ176" s="32"/>
      <c r="IA176" s="32"/>
      <c r="IB176" s="32"/>
      <c r="IC176" s="32"/>
      <c r="ID176" s="32"/>
      <c r="IE176" s="32"/>
      <c r="IF176" s="32"/>
      <c r="IG176" s="32"/>
      <c r="IH176" s="32"/>
      <c r="II176" s="32"/>
      <c r="IJ176" s="32"/>
      <c r="IK176" s="32"/>
      <c r="IL176" s="32"/>
      <c r="IM176" s="32"/>
      <c r="IN176" s="32"/>
      <c r="IO176" s="32"/>
      <c r="IP176" s="32"/>
      <c r="IQ176" s="32"/>
      <c r="IR176" s="32"/>
      <c r="IS176" s="32"/>
      <c r="IT176" s="32"/>
      <c r="IU176" s="32"/>
      <c r="IV176" s="32"/>
      <c r="IW176" s="32"/>
      <c r="IX176" s="32"/>
      <c r="IY176" s="32"/>
      <c r="IZ176" s="32"/>
      <c r="JA176" s="32"/>
      <c r="JB176" s="32"/>
      <c r="JC176" s="32"/>
      <c r="JD176" s="32"/>
      <c r="JE176" s="32"/>
      <c r="JF176" s="32"/>
      <c r="JG176" s="32"/>
      <c r="JH176" s="32"/>
      <c r="JI176" s="32"/>
      <c r="JJ176" s="32"/>
      <c r="JK176" s="32"/>
      <c r="JL176" s="32"/>
      <c r="JM176" s="32"/>
      <c r="JN176" s="32"/>
      <c r="JO176" s="32"/>
      <c r="JP176" s="32"/>
      <c r="JQ176" s="32"/>
      <c r="JR176" s="32"/>
      <c r="JS176" s="32"/>
      <c r="JT176" s="32"/>
      <c r="JU176" s="32"/>
      <c r="JV176" s="32"/>
      <c r="JW176" s="32"/>
      <c r="JX176" s="32"/>
      <c r="JY176" s="32"/>
      <c r="JZ176" s="32"/>
      <c r="KA176" s="32"/>
      <c r="KB176" s="32"/>
      <c r="KC176" s="32"/>
      <c r="KD176" s="32"/>
      <c r="KE176" s="32"/>
      <c r="KF176" s="32"/>
      <c r="KG176" s="32"/>
      <c r="KH176" s="32"/>
      <c r="KI176" s="32"/>
      <c r="KJ176" s="32"/>
      <c r="KK176" s="32"/>
      <c r="KL176" s="32"/>
      <c r="KM176" s="32"/>
      <c r="KN176" s="32"/>
      <c r="KO176" s="32"/>
      <c r="KP176" s="32"/>
      <c r="KQ176" s="32"/>
      <c r="KR176" s="32"/>
      <c r="KS176" s="32"/>
      <c r="KT176" s="32"/>
      <c r="KU176" s="32"/>
      <c r="KV176" s="32"/>
      <c r="KW176" s="32"/>
      <c r="KX176" s="32"/>
      <c r="KY176" s="32"/>
      <c r="KZ176" s="32"/>
      <c r="LA176" s="32"/>
      <c r="LB176" s="32"/>
      <c r="LC176" s="32"/>
      <c r="LD176" s="32"/>
      <c r="LE176" s="32"/>
      <c r="LF176" s="32"/>
      <c r="LG176" s="32"/>
      <c r="LH176" s="32"/>
      <c r="LI176" s="32"/>
      <c r="LJ176" s="32"/>
      <c r="LK176" s="32"/>
      <c r="LL176" s="32"/>
      <c r="LM176" s="32"/>
      <c r="LN176" s="32"/>
      <c r="LO176" s="32"/>
      <c r="LP176" s="32"/>
      <c r="LQ176" s="32"/>
    </row>
    <row r="177" spans="2:329"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c r="EL177" s="32"/>
      <c r="EM177" s="32"/>
      <c r="EN177" s="32"/>
      <c r="EO177" s="32"/>
      <c r="EP177" s="32"/>
      <c r="EQ177" s="32"/>
      <c r="ER177" s="32"/>
      <c r="ES177" s="32"/>
      <c r="ET177" s="32"/>
      <c r="EU177" s="32"/>
      <c r="EV177" s="32"/>
      <c r="EW177" s="32"/>
      <c r="EX177" s="32"/>
      <c r="EY177" s="32"/>
      <c r="EZ177" s="32"/>
      <c r="FA177" s="32"/>
      <c r="FB177" s="32"/>
      <c r="FC177" s="32"/>
      <c r="FD177" s="32"/>
      <c r="FE177" s="32"/>
      <c r="FF177" s="32"/>
      <c r="FG177" s="32"/>
      <c r="FH177" s="32"/>
      <c r="FI177" s="32"/>
      <c r="FJ177" s="32"/>
      <c r="FK177" s="32"/>
      <c r="FL177" s="32"/>
      <c r="FM177" s="32"/>
      <c r="FN177" s="32"/>
      <c r="FO177" s="32"/>
      <c r="FP177" s="32"/>
      <c r="FQ177" s="32"/>
      <c r="FR177" s="32"/>
      <c r="FS177" s="32"/>
      <c r="FT177" s="32"/>
      <c r="FU177" s="32"/>
      <c r="FV177" s="32"/>
      <c r="FW177" s="32"/>
      <c r="FX177" s="32"/>
      <c r="FY177" s="32"/>
      <c r="FZ177" s="32"/>
      <c r="GA177" s="32"/>
      <c r="GB177" s="32"/>
      <c r="GC177" s="32"/>
      <c r="GD177" s="32"/>
      <c r="GE177" s="32"/>
      <c r="GF177" s="32"/>
      <c r="GG177" s="32"/>
      <c r="GH177" s="32"/>
      <c r="GI177" s="32"/>
      <c r="GJ177" s="32"/>
      <c r="GK177" s="32"/>
      <c r="GL177" s="32"/>
      <c r="GM177" s="32"/>
      <c r="GN177" s="32"/>
      <c r="GO177" s="32"/>
      <c r="GP177" s="32"/>
      <c r="GQ177" s="32"/>
      <c r="GR177" s="32"/>
      <c r="GS177" s="32"/>
      <c r="GT177" s="32"/>
      <c r="GU177" s="32"/>
      <c r="GV177" s="32"/>
      <c r="GW177" s="32"/>
      <c r="GX177" s="32"/>
      <c r="GY177" s="32"/>
      <c r="GZ177" s="32"/>
      <c r="HA177" s="32"/>
      <c r="HB177" s="32"/>
      <c r="HC177" s="32"/>
      <c r="HD177" s="32"/>
      <c r="HE177" s="32"/>
      <c r="HF177" s="32"/>
      <c r="HG177" s="32"/>
      <c r="HH177" s="32"/>
      <c r="HI177" s="32"/>
      <c r="HJ177" s="32"/>
      <c r="HK177" s="32"/>
      <c r="HL177" s="32"/>
      <c r="HM177" s="32"/>
      <c r="HN177" s="32"/>
      <c r="HO177" s="32"/>
      <c r="HP177" s="32"/>
      <c r="HQ177" s="32"/>
      <c r="HR177" s="32"/>
      <c r="HS177" s="32"/>
      <c r="HT177" s="32"/>
      <c r="HU177" s="32"/>
      <c r="HV177" s="32"/>
      <c r="HW177" s="32"/>
      <c r="HX177" s="32"/>
      <c r="HY177" s="32"/>
      <c r="HZ177" s="32"/>
      <c r="IA177" s="32"/>
      <c r="IB177" s="32"/>
      <c r="IC177" s="32"/>
      <c r="ID177" s="32"/>
      <c r="IE177" s="32"/>
      <c r="IF177" s="32"/>
      <c r="IG177" s="32"/>
      <c r="IH177" s="32"/>
      <c r="II177" s="32"/>
      <c r="IJ177" s="32"/>
      <c r="IK177" s="32"/>
      <c r="IL177" s="32"/>
      <c r="IM177" s="32"/>
      <c r="IN177" s="32"/>
      <c r="IO177" s="32"/>
      <c r="IP177" s="32"/>
      <c r="IQ177" s="32"/>
      <c r="IR177" s="32"/>
      <c r="IS177" s="32"/>
      <c r="IT177" s="32"/>
      <c r="IU177" s="32"/>
      <c r="IV177" s="32"/>
      <c r="IW177" s="32"/>
      <c r="IX177" s="32"/>
      <c r="IY177" s="32"/>
      <c r="IZ177" s="32"/>
      <c r="JA177" s="32"/>
      <c r="JB177" s="32"/>
      <c r="JC177" s="32"/>
      <c r="JD177" s="32"/>
      <c r="JE177" s="32"/>
      <c r="JF177" s="32"/>
      <c r="JG177" s="32"/>
      <c r="JH177" s="32"/>
      <c r="JI177" s="32"/>
      <c r="JJ177" s="32"/>
      <c r="JK177" s="32"/>
      <c r="JL177" s="32"/>
      <c r="JM177" s="32"/>
      <c r="JN177" s="32"/>
      <c r="JO177" s="32"/>
      <c r="JP177" s="32"/>
      <c r="JQ177" s="32"/>
      <c r="JR177" s="32"/>
      <c r="JS177" s="32"/>
      <c r="JT177" s="32"/>
      <c r="JU177" s="32"/>
      <c r="JV177" s="32"/>
      <c r="JW177" s="32"/>
      <c r="JX177" s="32"/>
      <c r="JY177" s="32"/>
      <c r="JZ177" s="32"/>
      <c r="KA177" s="32"/>
      <c r="KB177" s="32"/>
      <c r="KC177" s="32"/>
      <c r="KD177" s="32"/>
      <c r="KE177" s="32"/>
      <c r="KF177" s="32"/>
      <c r="KG177" s="32"/>
      <c r="KH177" s="32"/>
      <c r="KI177" s="32"/>
      <c r="KJ177" s="32"/>
      <c r="KK177" s="32"/>
      <c r="KL177" s="32"/>
      <c r="KM177" s="32"/>
      <c r="KN177" s="32"/>
      <c r="KO177" s="32"/>
      <c r="KP177" s="32"/>
      <c r="KQ177" s="32"/>
      <c r="KR177" s="32"/>
      <c r="KS177" s="32"/>
      <c r="KT177" s="32"/>
      <c r="KU177" s="32"/>
      <c r="KV177" s="32"/>
      <c r="KW177" s="32"/>
      <c r="KX177" s="32"/>
      <c r="KY177" s="32"/>
      <c r="KZ177" s="32"/>
      <c r="LA177" s="32"/>
      <c r="LB177" s="32"/>
      <c r="LC177" s="32"/>
      <c r="LD177" s="32"/>
      <c r="LE177" s="32"/>
      <c r="LF177" s="32"/>
      <c r="LG177" s="32"/>
      <c r="LH177" s="32"/>
      <c r="LI177" s="32"/>
      <c r="LJ177" s="32"/>
      <c r="LK177" s="32"/>
      <c r="LL177" s="32"/>
      <c r="LM177" s="32"/>
      <c r="LN177" s="32"/>
      <c r="LO177" s="32"/>
      <c r="LP177" s="32"/>
      <c r="LQ177" s="32"/>
    </row>
    <row r="178" spans="2:329"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c r="EL178" s="32"/>
      <c r="EM178" s="32"/>
      <c r="EN178" s="32"/>
      <c r="EO178" s="32"/>
      <c r="EP178" s="32"/>
      <c r="EQ178" s="32"/>
      <c r="ER178" s="32"/>
      <c r="ES178" s="32"/>
      <c r="ET178" s="32"/>
      <c r="EU178" s="32"/>
      <c r="EV178" s="32"/>
      <c r="EW178" s="32"/>
      <c r="EX178" s="32"/>
      <c r="EY178" s="32"/>
      <c r="EZ178" s="32"/>
      <c r="FA178" s="32"/>
      <c r="FB178" s="32"/>
      <c r="FC178" s="32"/>
      <c r="FD178" s="32"/>
      <c r="FE178" s="32"/>
      <c r="FF178" s="32"/>
      <c r="FG178" s="32"/>
      <c r="FH178" s="32"/>
      <c r="FI178" s="32"/>
      <c r="FJ178" s="32"/>
      <c r="FK178" s="32"/>
      <c r="FL178" s="32"/>
      <c r="FM178" s="32"/>
      <c r="FN178" s="32"/>
      <c r="FO178" s="32"/>
      <c r="FP178" s="32"/>
      <c r="FQ178" s="32"/>
      <c r="FR178" s="32"/>
      <c r="FS178" s="32"/>
      <c r="FT178" s="32"/>
      <c r="FU178" s="32"/>
      <c r="FV178" s="32"/>
      <c r="FW178" s="32"/>
      <c r="FX178" s="32"/>
      <c r="FY178" s="32"/>
      <c r="FZ178" s="32"/>
      <c r="GA178" s="32"/>
      <c r="GB178" s="32"/>
      <c r="GC178" s="32"/>
      <c r="GD178" s="32"/>
      <c r="GE178" s="32"/>
      <c r="GF178" s="32"/>
      <c r="GG178" s="32"/>
      <c r="GH178" s="32"/>
      <c r="GI178" s="32"/>
      <c r="GJ178" s="32"/>
      <c r="GK178" s="32"/>
      <c r="GL178" s="32"/>
      <c r="GM178" s="32"/>
      <c r="GN178" s="32"/>
      <c r="GO178" s="32"/>
      <c r="GP178" s="32"/>
      <c r="GQ178" s="32"/>
      <c r="GR178" s="32"/>
      <c r="GS178" s="32"/>
      <c r="GT178" s="32"/>
      <c r="GU178" s="32"/>
      <c r="GV178" s="32"/>
      <c r="GW178" s="32"/>
      <c r="GX178" s="32"/>
      <c r="GY178" s="32"/>
      <c r="GZ178" s="32"/>
      <c r="HA178" s="32"/>
      <c r="HB178" s="32"/>
      <c r="HC178" s="32"/>
      <c r="HD178" s="32"/>
      <c r="HE178" s="32"/>
      <c r="HF178" s="32"/>
      <c r="HG178" s="32"/>
      <c r="HH178" s="32"/>
      <c r="HI178" s="32"/>
      <c r="HJ178" s="32"/>
      <c r="HK178" s="32"/>
      <c r="HL178" s="32"/>
      <c r="HM178" s="32"/>
      <c r="HN178" s="32"/>
      <c r="HO178" s="32"/>
      <c r="HP178" s="32"/>
      <c r="HQ178" s="32"/>
      <c r="HR178" s="32"/>
      <c r="HS178" s="32"/>
      <c r="HT178" s="32"/>
      <c r="HU178" s="32"/>
      <c r="HV178" s="32"/>
      <c r="HW178" s="32"/>
      <c r="HX178" s="32"/>
      <c r="HY178" s="32"/>
      <c r="HZ178" s="32"/>
      <c r="IA178" s="32"/>
      <c r="IB178" s="32"/>
      <c r="IC178" s="32"/>
      <c r="ID178" s="32"/>
      <c r="IE178" s="32"/>
      <c r="IF178" s="32"/>
      <c r="IG178" s="32"/>
      <c r="IH178" s="32"/>
      <c r="II178" s="32"/>
      <c r="IJ178" s="32"/>
      <c r="IK178" s="32"/>
      <c r="IL178" s="32"/>
      <c r="IM178" s="32"/>
      <c r="IN178" s="32"/>
      <c r="IO178" s="32"/>
      <c r="IP178" s="32"/>
      <c r="IQ178" s="32"/>
      <c r="IR178" s="32"/>
      <c r="IS178" s="32"/>
      <c r="IT178" s="32"/>
      <c r="IU178" s="32"/>
      <c r="IV178" s="32"/>
      <c r="IW178" s="32"/>
      <c r="IX178" s="32"/>
      <c r="IY178" s="32"/>
      <c r="IZ178" s="32"/>
      <c r="JA178" s="32"/>
      <c r="JB178" s="32"/>
      <c r="JC178" s="32"/>
      <c r="JD178" s="32"/>
      <c r="JE178" s="32"/>
      <c r="JF178" s="32"/>
      <c r="JG178" s="32"/>
      <c r="JH178" s="32"/>
      <c r="JI178" s="32"/>
      <c r="JJ178" s="32"/>
      <c r="JK178" s="32"/>
      <c r="JL178" s="32"/>
      <c r="JM178" s="32"/>
      <c r="JN178" s="32"/>
      <c r="JO178" s="32"/>
      <c r="JP178" s="32"/>
      <c r="JQ178" s="32"/>
      <c r="JR178" s="32"/>
      <c r="JS178" s="32"/>
      <c r="JT178" s="32"/>
      <c r="JU178" s="32"/>
      <c r="JV178" s="32"/>
      <c r="JW178" s="32"/>
      <c r="JX178" s="32"/>
      <c r="JY178" s="32"/>
      <c r="JZ178" s="32"/>
      <c r="KA178" s="32"/>
      <c r="KB178" s="32"/>
      <c r="KC178" s="32"/>
      <c r="KD178" s="32"/>
      <c r="KE178" s="32"/>
      <c r="KF178" s="32"/>
      <c r="KG178" s="32"/>
      <c r="KH178" s="32"/>
      <c r="KI178" s="32"/>
      <c r="KJ178" s="32"/>
      <c r="KK178" s="32"/>
      <c r="KL178" s="32"/>
      <c r="KM178" s="32"/>
      <c r="KN178" s="32"/>
      <c r="KO178" s="32"/>
      <c r="KP178" s="32"/>
      <c r="KQ178" s="32"/>
      <c r="KR178" s="32"/>
      <c r="KS178" s="32"/>
      <c r="KT178" s="32"/>
      <c r="KU178" s="32"/>
      <c r="KV178" s="32"/>
      <c r="KW178" s="32"/>
      <c r="KX178" s="32"/>
      <c r="KY178" s="32"/>
      <c r="KZ178" s="32"/>
      <c r="LA178" s="32"/>
      <c r="LB178" s="32"/>
      <c r="LC178" s="32"/>
      <c r="LD178" s="32"/>
      <c r="LE178" s="32"/>
      <c r="LF178" s="32"/>
      <c r="LG178" s="32"/>
      <c r="LH178" s="32"/>
      <c r="LI178" s="32"/>
      <c r="LJ178" s="32"/>
      <c r="LK178" s="32"/>
      <c r="LL178" s="32"/>
      <c r="LM178" s="32"/>
      <c r="LN178" s="32"/>
      <c r="LO178" s="32"/>
      <c r="LP178" s="32"/>
      <c r="LQ178" s="32"/>
    </row>
    <row r="179" spans="2:329"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c r="EL179" s="32"/>
      <c r="EM179" s="32"/>
      <c r="EN179" s="32"/>
      <c r="EO179" s="32"/>
      <c r="EP179" s="32"/>
      <c r="EQ179" s="32"/>
      <c r="ER179" s="32"/>
      <c r="ES179" s="32"/>
      <c r="ET179" s="32"/>
      <c r="EU179" s="32"/>
      <c r="EV179" s="32"/>
      <c r="EW179" s="32"/>
      <c r="EX179" s="32"/>
      <c r="EY179" s="32"/>
      <c r="EZ179" s="32"/>
      <c r="FA179" s="32"/>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c r="JS179" s="32"/>
      <c r="JT179" s="32"/>
      <c r="JU179" s="32"/>
      <c r="JV179" s="32"/>
      <c r="JW179" s="32"/>
      <c r="JX179" s="32"/>
      <c r="JY179" s="32"/>
      <c r="JZ179" s="32"/>
      <c r="KA179" s="32"/>
      <c r="KB179" s="32"/>
      <c r="KC179" s="32"/>
      <c r="KD179" s="32"/>
      <c r="KE179" s="32"/>
      <c r="KF179" s="32"/>
      <c r="KG179" s="32"/>
      <c r="KH179" s="32"/>
      <c r="KI179" s="32"/>
      <c r="KJ179" s="32"/>
      <c r="KK179" s="32"/>
      <c r="KL179" s="32"/>
      <c r="KM179" s="32"/>
      <c r="KN179" s="32"/>
      <c r="KO179" s="32"/>
      <c r="KP179" s="32"/>
      <c r="KQ179" s="32"/>
      <c r="KR179" s="32"/>
      <c r="KS179" s="32"/>
      <c r="KT179" s="32"/>
      <c r="KU179" s="32"/>
      <c r="KV179" s="32"/>
      <c r="KW179" s="32"/>
      <c r="KX179" s="32"/>
      <c r="KY179" s="32"/>
      <c r="KZ179" s="32"/>
      <c r="LA179" s="32"/>
      <c r="LB179" s="32"/>
      <c r="LC179" s="32"/>
      <c r="LD179" s="32"/>
      <c r="LE179" s="32"/>
      <c r="LF179" s="32"/>
      <c r="LG179" s="32"/>
      <c r="LH179" s="32"/>
      <c r="LI179" s="32"/>
      <c r="LJ179" s="32"/>
      <c r="LK179" s="32"/>
      <c r="LL179" s="32"/>
      <c r="LM179" s="32"/>
      <c r="LN179" s="32"/>
      <c r="LO179" s="32"/>
      <c r="LP179" s="32"/>
      <c r="LQ179" s="32"/>
    </row>
    <row r="180" spans="2:329"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2"/>
      <c r="ET180" s="32"/>
      <c r="EU180" s="32"/>
      <c r="EV180" s="32"/>
      <c r="EW180" s="32"/>
      <c r="EX180" s="32"/>
      <c r="EY180" s="32"/>
      <c r="EZ180" s="32"/>
      <c r="FA180" s="32"/>
      <c r="FB180" s="32"/>
      <c r="FC180" s="32"/>
      <c r="FD180" s="32"/>
      <c r="FE180" s="32"/>
      <c r="FF180" s="32"/>
      <c r="FG180" s="32"/>
      <c r="FH180" s="32"/>
      <c r="FI180" s="32"/>
      <c r="FJ180" s="32"/>
      <c r="FK180" s="32"/>
      <c r="FL180" s="32"/>
      <c r="FM180" s="32"/>
      <c r="FN180" s="32"/>
      <c r="FO180" s="32"/>
      <c r="FP180" s="32"/>
      <c r="FQ180" s="32"/>
      <c r="FR180" s="32"/>
      <c r="FS180" s="32"/>
      <c r="FT180" s="32"/>
      <c r="FU180" s="32"/>
      <c r="FV180" s="32"/>
      <c r="FW180" s="32"/>
      <c r="FX180" s="32"/>
      <c r="FY180" s="32"/>
      <c r="FZ180" s="32"/>
      <c r="GA180" s="32"/>
      <c r="GB180" s="32"/>
      <c r="GC180" s="32"/>
      <c r="GD180" s="32"/>
      <c r="GE180" s="32"/>
      <c r="GF180" s="32"/>
      <c r="GG180" s="32"/>
      <c r="GH180" s="32"/>
      <c r="GI180" s="32"/>
      <c r="GJ180" s="32"/>
      <c r="GK180" s="32"/>
      <c r="GL180" s="32"/>
      <c r="GM180" s="32"/>
      <c r="GN180" s="32"/>
      <c r="GO180" s="32"/>
      <c r="GP180" s="32"/>
      <c r="GQ180" s="32"/>
      <c r="GR180" s="32"/>
      <c r="GS180" s="32"/>
      <c r="GT180" s="32"/>
      <c r="GU180" s="32"/>
      <c r="GV180" s="32"/>
      <c r="GW180" s="32"/>
      <c r="GX180" s="32"/>
      <c r="GY180" s="32"/>
      <c r="GZ180" s="32"/>
      <c r="HA180" s="32"/>
      <c r="HB180" s="32"/>
      <c r="HC180" s="32"/>
      <c r="HD180" s="32"/>
      <c r="HE180" s="32"/>
      <c r="HF180" s="32"/>
      <c r="HG180" s="32"/>
      <c r="HH180" s="32"/>
      <c r="HI180" s="32"/>
      <c r="HJ180" s="32"/>
      <c r="HK180" s="32"/>
      <c r="HL180" s="32"/>
      <c r="HM180" s="32"/>
      <c r="HN180" s="32"/>
      <c r="HO180" s="32"/>
      <c r="HP180" s="32"/>
      <c r="HQ180" s="32"/>
      <c r="HR180" s="32"/>
      <c r="HS180" s="32"/>
      <c r="HT180" s="32"/>
      <c r="HU180" s="32"/>
      <c r="HV180" s="32"/>
      <c r="HW180" s="32"/>
      <c r="HX180" s="32"/>
      <c r="HY180" s="32"/>
      <c r="HZ180" s="32"/>
      <c r="IA180" s="32"/>
      <c r="IB180" s="32"/>
      <c r="IC180" s="32"/>
      <c r="ID180" s="32"/>
      <c r="IE180" s="32"/>
      <c r="IF180" s="32"/>
      <c r="IG180" s="32"/>
      <c r="IH180" s="32"/>
      <c r="II180" s="32"/>
      <c r="IJ180" s="32"/>
      <c r="IK180" s="32"/>
      <c r="IL180" s="32"/>
      <c r="IM180" s="32"/>
      <c r="IN180" s="32"/>
      <c r="IO180" s="32"/>
      <c r="IP180" s="32"/>
      <c r="IQ180" s="32"/>
      <c r="IR180" s="32"/>
      <c r="IS180" s="32"/>
      <c r="IT180" s="32"/>
      <c r="IU180" s="32"/>
      <c r="IV180" s="32"/>
      <c r="IW180" s="32"/>
      <c r="IX180" s="32"/>
      <c r="IY180" s="32"/>
      <c r="IZ180" s="32"/>
      <c r="JA180" s="32"/>
      <c r="JB180" s="32"/>
      <c r="JC180" s="32"/>
      <c r="JD180" s="32"/>
      <c r="JE180" s="32"/>
      <c r="JF180" s="32"/>
      <c r="JG180" s="32"/>
      <c r="JH180" s="32"/>
      <c r="JI180" s="32"/>
      <c r="JJ180" s="32"/>
      <c r="JK180" s="32"/>
      <c r="JL180" s="32"/>
      <c r="JM180" s="32"/>
      <c r="JN180" s="32"/>
      <c r="JO180" s="32"/>
      <c r="JP180" s="32"/>
      <c r="JQ180" s="32"/>
      <c r="JR180" s="32"/>
      <c r="JS180" s="32"/>
      <c r="JT180" s="32"/>
      <c r="JU180" s="32"/>
      <c r="JV180" s="32"/>
      <c r="JW180" s="32"/>
      <c r="JX180" s="32"/>
      <c r="JY180" s="32"/>
      <c r="JZ180" s="32"/>
      <c r="KA180" s="32"/>
      <c r="KB180" s="32"/>
      <c r="KC180" s="32"/>
      <c r="KD180" s="32"/>
      <c r="KE180" s="32"/>
      <c r="KF180" s="32"/>
      <c r="KG180" s="32"/>
      <c r="KH180" s="32"/>
      <c r="KI180" s="32"/>
      <c r="KJ180" s="32"/>
      <c r="KK180" s="32"/>
      <c r="KL180" s="32"/>
      <c r="KM180" s="32"/>
      <c r="KN180" s="32"/>
      <c r="KO180" s="32"/>
      <c r="KP180" s="32"/>
      <c r="KQ180" s="32"/>
      <c r="KR180" s="32"/>
      <c r="KS180" s="32"/>
      <c r="KT180" s="32"/>
      <c r="KU180" s="32"/>
      <c r="KV180" s="32"/>
      <c r="KW180" s="32"/>
      <c r="KX180" s="32"/>
      <c r="KY180" s="32"/>
      <c r="KZ180" s="32"/>
      <c r="LA180" s="32"/>
      <c r="LB180" s="32"/>
      <c r="LC180" s="32"/>
      <c r="LD180" s="32"/>
      <c r="LE180" s="32"/>
      <c r="LF180" s="32"/>
      <c r="LG180" s="32"/>
      <c r="LH180" s="32"/>
      <c r="LI180" s="32"/>
      <c r="LJ180" s="32"/>
      <c r="LK180" s="32"/>
      <c r="LL180" s="32"/>
      <c r="LM180" s="32"/>
      <c r="LN180" s="32"/>
      <c r="LO180" s="32"/>
      <c r="LP180" s="32"/>
      <c r="LQ180" s="32"/>
    </row>
    <row r="181" spans="2:329"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c r="EL181" s="32"/>
      <c r="EM181" s="32"/>
      <c r="EN181" s="32"/>
      <c r="EO181" s="32"/>
      <c r="EP181" s="32"/>
      <c r="EQ181" s="32"/>
      <c r="ER181" s="32"/>
      <c r="ES181" s="32"/>
      <c r="ET181" s="32"/>
      <c r="EU181" s="32"/>
      <c r="EV181" s="32"/>
      <c r="EW181" s="32"/>
      <c r="EX181" s="32"/>
      <c r="EY181" s="32"/>
      <c r="EZ181" s="32"/>
      <c r="FA181" s="32"/>
      <c r="FB181" s="32"/>
      <c r="FC181" s="32"/>
      <c r="FD181" s="32"/>
      <c r="FE181" s="32"/>
      <c r="FF181" s="32"/>
      <c r="FG181" s="32"/>
      <c r="FH181" s="32"/>
      <c r="FI181" s="32"/>
      <c r="FJ181" s="32"/>
      <c r="FK181" s="32"/>
      <c r="FL181" s="32"/>
      <c r="FM181" s="32"/>
      <c r="FN181" s="32"/>
      <c r="FO181" s="32"/>
      <c r="FP181" s="32"/>
      <c r="FQ181" s="32"/>
      <c r="FR181" s="32"/>
      <c r="FS181" s="32"/>
      <c r="FT181" s="32"/>
      <c r="FU181" s="32"/>
      <c r="FV181" s="32"/>
      <c r="FW181" s="32"/>
      <c r="FX181" s="32"/>
      <c r="FY181" s="32"/>
      <c r="FZ181" s="32"/>
      <c r="GA181" s="32"/>
      <c r="GB181" s="32"/>
      <c r="GC181" s="32"/>
      <c r="GD181" s="32"/>
      <c r="GE181" s="32"/>
      <c r="GF181" s="32"/>
      <c r="GG181" s="32"/>
      <c r="GH181" s="32"/>
      <c r="GI181" s="32"/>
      <c r="GJ181" s="32"/>
      <c r="GK181" s="32"/>
      <c r="GL181" s="32"/>
      <c r="GM181" s="32"/>
      <c r="GN181" s="32"/>
      <c r="GO181" s="32"/>
      <c r="GP181" s="32"/>
      <c r="GQ181" s="32"/>
      <c r="GR181" s="32"/>
      <c r="GS181" s="32"/>
      <c r="GT181" s="32"/>
      <c r="GU181" s="32"/>
      <c r="GV181" s="32"/>
      <c r="GW181" s="32"/>
      <c r="GX181" s="32"/>
      <c r="GY181" s="32"/>
      <c r="GZ181" s="32"/>
      <c r="HA181" s="32"/>
      <c r="HB181" s="32"/>
      <c r="HC181" s="32"/>
      <c r="HD181" s="32"/>
      <c r="HE181" s="32"/>
      <c r="HF181" s="32"/>
      <c r="HG181" s="32"/>
      <c r="HH181" s="32"/>
      <c r="HI181" s="32"/>
      <c r="HJ181" s="32"/>
      <c r="HK181" s="32"/>
      <c r="HL181" s="32"/>
      <c r="HM181" s="32"/>
      <c r="HN181" s="32"/>
      <c r="HO181" s="32"/>
      <c r="HP181" s="32"/>
      <c r="HQ181" s="32"/>
      <c r="HR181" s="32"/>
      <c r="HS181" s="32"/>
      <c r="HT181" s="32"/>
      <c r="HU181" s="32"/>
      <c r="HV181" s="32"/>
      <c r="HW181" s="32"/>
      <c r="HX181" s="32"/>
      <c r="HY181" s="32"/>
      <c r="HZ181" s="32"/>
      <c r="IA181" s="32"/>
      <c r="IB181" s="32"/>
      <c r="IC181" s="32"/>
      <c r="ID181" s="32"/>
      <c r="IE181" s="32"/>
      <c r="IF181" s="32"/>
      <c r="IG181" s="32"/>
      <c r="IH181" s="32"/>
      <c r="II181" s="32"/>
      <c r="IJ181" s="32"/>
      <c r="IK181" s="32"/>
      <c r="IL181" s="32"/>
      <c r="IM181" s="32"/>
      <c r="IN181" s="32"/>
      <c r="IO181" s="32"/>
      <c r="IP181" s="32"/>
      <c r="IQ181" s="32"/>
      <c r="IR181" s="32"/>
      <c r="IS181" s="32"/>
      <c r="IT181" s="32"/>
      <c r="IU181" s="32"/>
      <c r="IV181" s="32"/>
      <c r="IW181" s="32"/>
      <c r="IX181" s="32"/>
      <c r="IY181" s="32"/>
      <c r="IZ181" s="32"/>
      <c r="JA181" s="32"/>
      <c r="JB181" s="32"/>
      <c r="JC181" s="32"/>
      <c r="JD181" s="32"/>
      <c r="JE181" s="32"/>
      <c r="JF181" s="32"/>
      <c r="JG181" s="32"/>
      <c r="JH181" s="32"/>
      <c r="JI181" s="32"/>
      <c r="JJ181" s="32"/>
      <c r="JK181" s="32"/>
      <c r="JL181" s="32"/>
      <c r="JM181" s="32"/>
      <c r="JN181" s="32"/>
      <c r="JO181" s="32"/>
      <c r="JP181" s="32"/>
      <c r="JQ181" s="32"/>
      <c r="JR181" s="32"/>
      <c r="JS181" s="32"/>
      <c r="JT181" s="32"/>
      <c r="JU181" s="32"/>
      <c r="JV181" s="32"/>
      <c r="JW181" s="32"/>
      <c r="JX181" s="32"/>
      <c r="JY181" s="32"/>
      <c r="JZ181" s="32"/>
      <c r="KA181" s="32"/>
      <c r="KB181" s="32"/>
      <c r="KC181" s="32"/>
      <c r="KD181" s="32"/>
      <c r="KE181" s="32"/>
      <c r="KF181" s="32"/>
      <c r="KG181" s="32"/>
      <c r="KH181" s="32"/>
      <c r="KI181" s="32"/>
      <c r="KJ181" s="32"/>
      <c r="KK181" s="32"/>
      <c r="KL181" s="32"/>
      <c r="KM181" s="32"/>
      <c r="KN181" s="32"/>
      <c r="KO181" s="32"/>
      <c r="KP181" s="32"/>
      <c r="KQ181" s="32"/>
      <c r="KR181" s="32"/>
      <c r="KS181" s="32"/>
      <c r="KT181" s="32"/>
      <c r="KU181" s="32"/>
      <c r="KV181" s="32"/>
      <c r="KW181" s="32"/>
      <c r="KX181" s="32"/>
      <c r="KY181" s="32"/>
      <c r="KZ181" s="32"/>
      <c r="LA181" s="32"/>
      <c r="LB181" s="32"/>
      <c r="LC181" s="32"/>
      <c r="LD181" s="32"/>
      <c r="LE181" s="32"/>
      <c r="LF181" s="32"/>
      <c r="LG181" s="32"/>
      <c r="LH181" s="32"/>
      <c r="LI181" s="32"/>
      <c r="LJ181" s="32"/>
      <c r="LK181" s="32"/>
      <c r="LL181" s="32"/>
      <c r="LM181" s="32"/>
      <c r="LN181" s="32"/>
      <c r="LO181" s="32"/>
      <c r="LP181" s="32"/>
      <c r="LQ181" s="32"/>
    </row>
    <row r="182" spans="2:329"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c r="EL182" s="32"/>
      <c r="EM182" s="32"/>
      <c r="EN182" s="32"/>
      <c r="EO182" s="32"/>
      <c r="EP182" s="32"/>
      <c r="EQ182" s="32"/>
      <c r="ER182" s="32"/>
      <c r="ES182" s="32"/>
      <c r="ET182" s="32"/>
      <c r="EU182" s="32"/>
      <c r="EV182" s="32"/>
      <c r="EW182" s="32"/>
      <c r="EX182" s="32"/>
      <c r="EY182" s="32"/>
      <c r="EZ182" s="32"/>
      <c r="FA182" s="32"/>
      <c r="FB182" s="32"/>
      <c r="FC182" s="32"/>
      <c r="FD182" s="32"/>
      <c r="FE182" s="32"/>
      <c r="FF182" s="32"/>
      <c r="FG182" s="32"/>
      <c r="FH182" s="32"/>
      <c r="FI182" s="32"/>
      <c r="FJ182" s="32"/>
      <c r="FK182" s="32"/>
      <c r="FL182" s="32"/>
      <c r="FM182" s="32"/>
      <c r="FN182" s="32"/>
      <c r="FO182" s="32"/>
      <c r="FP182" s="32"/>
      <c r="FQ182" s="32"/>
      <c r="FR182" s="32"/>
      <c r="FS182" s="32"/>
      <c r="FT182" s="32"/>
      <c r="FU182" s="32"/>
      <c r="FV182" s="32"/>
      <c r="FW182" s="32"/>
      <c r="FX182" s="32"/>
      <c r="FY182" s="32"/>
      <c r="FZ182" s="32"/>
      <c r="GA182" s="32"/>
      <c r="GB182" s="32"/>
      <c r="GC182" s="32"/>
      <c r="GD182" s="32"/>
      <c r="GE182" s="32"/>
      <c r="GF182" s="32"/>
      <c r="GG182" s="32"/>
      <c r="GH182" s="32"/>
      <c r="GI182" s="32"/>
      <c r="GJ182" s="32"/>
      <c r="GK182" s="32"/>
      <c r="GL182" s="32"/>
      <c r="GM182" s="32"/>
      <c r="GN182" s="32"/>
      <c r="GO182" s="32"/>
      <c r="GP182" s="32"/>
      <c r="GQ182" s="32"/>
      <c r="GR182" s="32"/>
      <c r="GS182" s="32"/>
      <c r="GT182" s="32"/>
      <c r="GU182" s="32"/>
      <c r="GV182" s="32"/>
      <c r="GW182" s="32"/>
      <c r="GX182" s="32"/>
      <c r="GY182" s="32"/>
      <c r="GZ182" s="32"/>
      <c r="HA182" s="32"/>
      <c r="HB182" s="32"/>
      <c r="HC182" s="32"/>
      <c r="HD182" s="32"/>
      <c r="HE182" s="32"/>
      <c r="HF182" s="32"/>
      <c r="HG182" s="32"/>
      <c r="HH182" s="32"/>
      <c r="HI182" s="32"/>
      <c r="HJ182" s="32"/>
      <c r="HK182" s="32"/>
      <c r="HL182" s="32"/>
      <c r="HM182" s="32"/>
      <c r="HN182" s="32"/>
      <c r="HO182" s="32"/>
      <c r="HP182" s="32"/>
      <c r="HQ182" s="32"/>
      <c r="HR182" s="32"/>
      <c r="HS182" s="32"/>
      <c r="HT182" s="32"/>
      <c r="HU182" s="32"/>
      <c r="HV182" s="32"/>
      <c r="HW182" s="32"/>
      <c r="HX182" s="32"/>
      <c r="HY182" s="32"/>
      <c r="HZ182" s="32"/>
      <c r="IA182" s="32"/>
      <c r="IB182" s="32"/>
      <c r="IC182" s="32"/>
      <c r="ID182" s="32"/>
      <c r="IE182" s="32"/>
      <c r="IF182" s="32"/>
      <c r="IG182" s="32"/>
      <c r="IH182" s="32"/>
      <c r="II182" s="32"/>
      <c r="IJ182" s="32"/>
      <c r="IK182" s="32"/>
      <c r="IL182" s="32"/>
      <c r="IM182" s="32"/>
      <c r="IN182" s="32"/>
      <c r="IO182" s="32"/>
      <c r="IP182" s="32"/>
      <c r="IQ182" s="32"/>
      <c r="IR182" s="32"/>
      <c r="IS182" s="32"/>
      <c r="IT182" s="32"/>
      <c r="IU182" s="32"/>
      <c r="IV182" s="32"/>
      <c r="IW182" s="32"/>
      <c r="IX182" s="32"/>
      <c r="IY182" s="32"/>
      <c r="IZ182" s="32"/>
      <c r="JA182" s="32"/>
      <c r="JB182" s="32"/>
      <c r="JC182" s="32"/>
      <c r="JD182" s="32"/>
      <c r="JE182" s="32"/>
      <c r="JF182" s="32"/>
      <c r="JG182" s="32"/>
      <c r="JH182" s="32"/>
      <c r="JI182" s="32"/>
      <c r="JJ182" s="32"/>
      <c r="JK182" s="32"/>
      <c r="JL182" s="32"/>
      <c r="JM182" s="32"/>
      <c r="JN182" s="32"/>
      <c r="JO182" s="32"/>
      <c r="JP182" s="32"/>
      <c r="JQ182" s="32"/>
      <c r="JR182" s="32"/>
      <c r="JS182" s="32"/>
      <c r="JT182" s="32"/>
      <c r="JU182" s="32"/>
      <c r="JV182" s="32"/>
      <c r="JW182" s="32"/>
      <c r="JX182" s="32"/>
      <c r="JY182" s="32"/>
      <c r="JZ182" s="32"/>
      <c r="KA182" s="32"/>
      <c r="KB182" s="32"/>
      <c r="KC182" s="32"/>
      <c r="KD182" s="32"/>
      <c r="KE182" s="32"/>
      <c r="KF182" s="32"/>
      <c r="KG182" s="32"/>
      <c r="KH182" s="32"/>
      <c r="KI182" s="32"/>
      <c r="KJ182" s="32"/>
      <c r="KK182" s="32"/>
      <c r="KL182" s="32"/>
      <c r="KM182" s="32"/>
      <c r="KN182" s="32"/>
      <c r="KO182" s="32"/>
      <c r="KP182" s="32"/>
      <c r="KQ182" s="32"/>
      <c r="KR182" s="32"/>
      <c r="KS182" s="32"/>
      <c r="KT182" s="32"/>
      <c r="KU182" s="32"/>
      <c r="KV182" s="32"/>
      <c r="KW182" s="32"/>
      <c r="KX182" s="32"/>
      <c r="KY182" s="32"/>
      <c r="KZ182" s="32"/>
      <c r="LA182" s="32"/>
      <c r="LB182" s="32"/>
      <c r="LC182" s="32"/>
      <c r="LD182" s="32"/>
      <c r="LE182" s="32"/>
      <c r="LF182" s="32"/>
      <c r="LG182" s="32"/>
      <c r="LH182" s="32"/>
      <c r="LI182" s="32"/>
      <c r="LJ182" s="32"/>
      <c r="LK182" s="32"/>
      <c r="LL182" s="32"/>
      <c r="LM182" s="32"/>
      <c r="LN182" s="32"/>
      <c r="LO182" s="32"/>
      <c r="LP182" s="32"/>
      <c r="LQ182" s="32"/>
    </row>
    <row r="183" spans="2:329"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c r="EL183" s="32"/>
      <c r="EM183" s="32"/>
      <c r="EN183" s="32"/>
      <c r="EO183" s="32"/>
      <c r="EP183" s="32"/>
      <c r="EQ183" s="32"/>
      <c r="ER183" s="32"/>
      <c r="ES183" s="32"/>
      <c r="ET183" s="32"/>
      <c r="EU183" s="32"/>
      <c r="EV183" s="32"/>
      <c r="EW183" s="32"/>
      <c r="EX183" s="32"/>
      <c r="EY183" s="32"/>
      <c r="EZ183" s="32"/>
      <c r="FA183" s="32"/>
      <c r="FB183" s="32"/>
      <c r="FC183" s="32"/>
      <c r="FD183" s="32"/>
      <c r="FE183" s="32"/>
      <c r="FF183" s="32"/>
      <c r="FG183" s="32"/>
      <c r="FH183" s="32"/>
      <c r="FI183" s="32"/>
      <c r="FJ183" s="32"/>
      <c r="FK183" s="32"/>
      <c r="FL183" s="32"/>
      <c r="FM183" s="32"/>
      <c r="FN183" s="32"/>
      <c r="FO183" s="32"/>
      <c r="FP183" s="32"/>
      <c r="FQ183" s="32"/>
      <c r="FR183" s="32"/>
      <c r="FS183" s="32"/>
      <c r="FT183" s="32"/>
      <c r="FU183" s="32"/>
      <c r="FV183" s="32"/>
      <c r="FW183" s="32"/>
      <c r="FX183" s="32"/>
      <c r="FY183" s="32"/>
      <c r="FZ183" s="32"/>
      <c r="GA183" s="32"/>
      <c r="GB183" s="32"/>
      <c r="GC183" s="32"/>
      <c r="GD183" s="32"/>
      <c r="GE183" s="32"/>
      <c r="GF183" s="32"/>
      <c r="GG183" s="32"/>
      <c r="GH183" s="32"/>
      <c r="GI183" s="32"/>
      <c r="GJ183" s="32"/>
      <c r="GK183" s="32"/>
      <c r="GL183" s="32"/>
      <c r="GM183" s="32"/>
      <c r="GN183" s="32"/>
      <c r="GO183" s="32"/>
      <c r="GP183" s="32"/>
      <c r="GQ183" s="32"/>
      <c r="GR183" s="32"/>
      <c r="GS183" s="32"/>
      <c r="GT183" s="32"/>
      <c r="GU183" s="32"/>
      <c r="GV183" s="32"/>
      <c r="GW183" s="32"/>
      <c r="GX183" s="32"/>
      <c r="GY183" s="32"/>
      <c r="GZ183" s="32"/>
      <c r="HA183" s="32"/>
      <c r="HB183" s="32"/>
      <c r="HC183" s="32"/>
      <c r="HD183" s="32"/>
      <c r="HE183" s="32"/>
      <c r="HF183" s="32"/>
      <c r="HG183" s="32"/>
      <c r="HH183" s="32"/>
      <c r="HI183" s="32"/>
      <c r="HJ183" s="32"/>
      <c r="HK183" s="32"/>
      <c r="HL183" s="32"/>
      <c r="HM183" s="32"/>
      <c r="HN183" s="32"/>
      <c r="HO183" s="32"/>
      <c r="HP183" s="32"/>
      <c r="HQ183" s="32"/>
      <c r="HR183" s="32"/>
      <c r="HS183" s="32"/>
      <c r="HT183" s="32"/>
      <c r="HU183" s="32"/>
      <c r="HV183" s="32"/>
      <c r="HW183" s="32"/>
      <c r="HX183" s="32"/>
      <c r="HY183" s="32"/>
      <c r="HZ183" s="32"/>
      <c r="IA183" s="32"/>
      <c r="IB183" s="32"/>
      <c r="IC183" s="32"/>
      <c r="ID183" s="32"/>
      <c r="IE183" s="32"/>
      <c r="IF183" s="32"/>
      <c r="IG183" s="32"/>
      <c r="IH183" s="32"/>
      <c r="II183" s="32"/>
      <c r="IJ183" s="32"/>
      <c r="IK183" s="32"/>
      <c r="IL183" s="32"/>
      <c r="IM183" s="32"/>
      <c r="IN183" s="32"/>
      <c r="IO183" s="32"/>
      <c r="IP183" s="32"/>
      <c r="IQ183" s="32"/>
      <c r="IR183" s="32"/>
      <c r="IS183" s="32"/>
      <c r="IT183" s="32"/>
      <c r="IU183" s="32"/>
      <c r="IV183" s="32"/>
      <c r="IW183" s="32"/>
      <c r="IX183" s="32"/>
      <c r="IY183" s="32"/>
      <c r="IZ183" s="32"/>
      <c r="JA183" s="32"/>
      <c r="JB183" s="32"/>
      <c r="JC183" s="32"/>
      <c r="JD183" s="32"/>
      <c r="JE183" s="32"/>
      <c r="JF183" s="32"/>
      <c r="JG183" s="32"/>
      <c r="JH183" s="32"/>
      <c r="JI183" s="32"/>
      <c r="JJ183" s="32"/>
      <c r="JK183" s="32"/>
      <c r="JL183" s="32"/>
      <c r="JM183" s="32"/>
      <c r="JN183" s="32"/>
      <c r="JO183" s="32"/>
      <c r="JP183" s="32"/>
      <c r="JQ183" s="32"/>
      <c r="JR183" s="32"/>
      <c r="JS183" s="32"/>
      <c r="JT183" s="32"/>
      <c r="JU183" s="32"/>
      <c r="JV183" s="32"/>
      <c r="JW183" s="32"/>
      <c r="JX183" s="32"/>
      <c r="JY183" s="32"/>
      <c r="JZ183" s="32"/>
      <c r="KA183" s="32"/>
      <c r="KB183" s="32"/>
      <c r="KC183" s="32"/>
      <c r="KD183" s="32"/>
      <c r="KE183" s="32"/>
      <c r="KF183" s="32"/>
      <c r="KG183" s="32"/>
      <c r="KH183" s="32"/>
      <c r="KI183" s="32"/>
      <c r="KJ183" s="32"/>
      <c r="KK183" s="32"/>
      <c r="KL183" s="32"/>
      <c r="KM183" s="32"/>
      <c r="KN183" s="32"/>
      <c r="KO183" s="32"/>
      <c r="KP183" s="32"/>
      <c r="KQ183" s="32"/>
      <c r="KR183" s="32"/>
      <c r="KS183" s="32"/>
      <c r="KT183" s="32"/>
      <c r="KU183" s="32"/>
      <c r="KV183" s="32"/>
      <c r="KW183" s="32"/>
      <c r="KX183" s="32"/>
      <c r="KY183" s="32"/>
      <c r="KZ183" s="32"/>
      <c r="LA183" s="32"/>
      <c r="LB183" s="32"/>
      <c r="LC183" s="32"/>
      <c r="LD183" s="32"/>
      <c r="LE183" s="32"/>
      <c r="LF183" s="32"/>
      <c r="LG183" s="32"/>
      <c r="LH183" s="32"/>
      <c r="LI183" s="32"/>
      <c r="LJ183" s="32"/>
      <c r="LK183" s="32"/>
      <c r="LL183" s="32"/>
      <c r="LM183" s="32"/>
      <c r="LN183" s="32"/>
      <c r="LO183" s="32"/>
      <c r="LP183" s="32"/>
      <c r="LQ183" s="32"/>
    </row>
    <row r="184" spans="2:329"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c r="EL184" s="32"/>
      <c r="EM184" s="32"/>
      <c r="EN184" s="32"/>
      <c r="EO184" s="32"/>
      <c r="EP184" s="32"/>
      <c r="EQ184" s="32"/>
      <c r="ER184" s="32"/>
      <c r="ES184" s="32"/>
      <c r="ET184" s="32"/>
      <c r="EU184" s="32"/>
      <c r="EV184" s="32"/>
      <c r="EW184" s="32"/>
      <c r="EX184" s="32"/>
      <c r="EY184" s="32"/>
      <c r="EZ184" s="32"/>
      <c r="FA184" s="32"/>
      <c r="FB184" s="32"/>
      <c r="FC184" s="32"/>
      <c r="FD184" s="32"/>
      <c r="FE184" s="32"/>
      <c r="FF184" s="32"/>
      <c r="FG184" s="32"/>
      <c r="FH184" s="32"/>
      <c r="FI184" s="32"/>
      <c r="FJ184" s="32"/>
      <c r="FK184" s="32"/>
      <c r="FL184" s="32"/>
      <c r="FM184" s="32"/>
      <c r="FN184" s="32"/>
      <c r="FO184" s="32"/>
      <c r="FP184" s="32"/>
      <c r="FQ184" s="32"/>
      <c r="FR184" s="32"/>
      <c r="FS184" s="32"/>
      <c r="FT184" s="32"/>
      <c r="FU184" s="32"/>
      <c r="FV184" s="32"/>
      <c r="FW184" s="32"/>
      <c r="FX184" s="32"/>
      <c r="FY184" s="32"/>
      <c r="FZ184" s="32"/>
      <c r="GA184" s="32"/>
      <c r="GB184" s="32"/>
      <c r="GC184" s="32"/>
      <c r="GD184" s="32"/>
      <c r="GE184" s="32"/>
      <c r="GF184" s="32"/>
      <c r="GG184" s="32"/>
      <c r="GH184" s="32"/>
      <c r="GI184" s="32"/>
      <c r="GJ184" s="32"/>
      <c r="GK184" s="32"/>
      <c r="GL184" s="32"/>
      <c r="GM184" s="32"/>
      <c r="GN184" s="32"/>
      <c r="GO184" s="32"/>
      <c r="GP184" s="32"/>
      <c r="GQ184" s="32"/>
      <c r="GR184" s="32"/>
      <c r="GS184" s="32"/>
      <c r="GT184" s="32"/>
      <c r="GU184" s="32"/>
      <c r="GV184" s="32"/>
      <c r="GW184" s="32"/>
      <c r="GX184" s="32"/>
      <c r="GY184" s="32"/>
      <c r="GZ184" s="32"/>
      <c r="HA184" s="32"/>
      <c r="HB184" s="32"/>
      <c r="HC184" s="32"/>
      <c r="HD184" s="32"/>
      <c r="HE184" s="32"/>
      <c r="HF184" s="32"/>
      <c r="HG184" s="32"/>
      <c r="HH184" s="32"/>
      <c r="HI184" s="32"/>
      <c r="HJ184" s="32"/>
      <c r="HK184" s="32"/>
      <c r="HL184" s="32"/>
      <c r="HM184" s="32"/>
      <c r="HN184" s="32"/>
      <c r="HO184" s="32"/>
      <c r="HP184" s="32"/>
      <c r="HQ184" s="32"/>
      <c r="HR184" s="32"/>
      <c r="HS184" s="32"/>
      <c r="HT184" s="32"/>
      <c r="HU184" s="32"/>
      <c r="HV184" s="32"/>
      <c r="HW184" s="32"/>
      <c r="HX184" s="32"/>
      <c r="HY184" s="32"/>
      <c r="HZ184" s="32"/>
      <c r="IA184" s="32"/>
      <c r="IB184" s="32"/>
      <c r="IC184" s="32"/>
      <c r="ID184" s="32"/>
      <c r="IE184" s="32"/>
      <c r="IF184" s="32"/>
      <c r="IG184" s="32"/>
      <c r="IH184" s="32"/>
      <c r="II184" s="32"/>
      <c r="IJ184" s="32"/>
      <c r="IK184" s="32"/>
      <c r="IL184" s="32"/>
      <c r="IM184" s="32"/>
      <c r="IN184" s="32"/>
      <c r="IO184" s="32"/>
      <c r="IP184" s="32"/>
      <c r="IQ184" s="32"/>
      <c r="IR184" s="32"/>
      <c r="IS184" s="32"/>
      <c r="IT184" s="32"/>
      <c r="IU184" s="32"/>
      <c r="IV184" s="32"/>
      <c r="IW184" s="32"/>
      <c r="IX184" s="32"/>
      <c r="IY184" s="32"/>
      <c r="IZ184" s="32"/>
      <c r="JA184" s="32"/>
      <c r="JB184" s="32"/>
      <c r="JC184" s="32"/>
      <c r="JD184" s="32"/>
      <c r="JE184" s="32"/>
      <c r="JF184" s="32"/>
      <c r="JG184" s="32"/>
      <c r="JH184" s="32"/>
      <c r="JI184" s="32"/>
      <c r="JJ184" s="32"/>
      <c r="JK184" s="32"/>
      <c r="JL184" s="32"/>
      <c r="JM184" s="32"/>
      <c r="JN184" s="32"/>
      <c r="JO184" s="32"/>
      <c r="JP184" s="32"/>
      <c r="JQ184" s="32"/>
      <c r="JR184" s="32"/>
      <c r="JS184" s="32"/>
      <c r="JT184" s="32"/>
      <c r="JU184" s="32"/>
      <c r="JV184" s="32"/>
      <c r="JW184" s="32"/>
      <c r="JX184" s="32"/>
      <c r="JY184" s="32"/>
      <c r="JZ184" s="32"/>
      <c r="KA184" s="32"/>
      <c r="KB184" s="32"/>
      <c r="KC184" s="32"/>
      <c r="KD184" s="32"/>
      <c r="KE184" s="32"/>
      <c r="KF184" s="32"/>
      <c r="KG184" s="32"/>
      <c r="KH184" s="32"/>
      <c r="KI184" s="32"/>
      <c r="KJ184" s="32"/>
      <c r="KK184" s="32"/>
      <c r="KL184" s="32"/>
      <c r="KM184" s="32"/>
      <c r="KN184" s="32"/>
      <c r="KO184" s="32"/>
      <c r="KP184" s="32"/>
      <c r="KQ184" s="32"/>
      <c r="KR184" s="32"/>
      <c r="KS184" s="32"/>
      <c r="KT184" s="32"/>
      <c r="KU184" s="32"/>
      <c r="KV184" s="32"/>
      <c r="KW184" s="32"/>
      <c r="KX184" s="32"/>
      <c r="KY184" s="32"/>
      <c r="KZ184" s="32"/>
      <c r="LA184" s="32"/>
      <c r="LB184" s="32"/>
      <c r="LC184" s="32"/>
      <c r="LD184" s="32"/>
      <c r="LE184" s="32"/>
      <c r="LF184" s="32"/>
      <c r="LG184" s="32"/>
      <c r="LH184" s="32"/>
      <c r="LI184" s="32"/>
      <c r="LJ184" s="32"/>
      <c r="LK184" s="32"/>
      <c r="LL184" s="32"/>
      <c r="LM184" s="32"/>
      <c r="LN184" s="32"/>
      <c r="LO184" s="32"/>
      <c r="LP184" s="32"/>
      <c r="LQ184" s="32"/>
    </row>
    <row r="185" spans="2:329"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c r="EL185" s="32"/>
      <c r="EM185" s="32"/>
      <c r="EN185" s="32"/>
      <c r="EO185" s="32"/>
      <c r="EP185" s="32"/>
      <c r="EQ185" s="32"/>
      <c r="ER185" s="32"/>
      <c r="ES185" s="32"/>
      <c r="ET185" s="32"/>
      <c r="EU185" s="32"/>
      <c r="EV185" s="32"/>
      <c r="EW185" s="32"/>
      <c r="EX185" s="32"/>
      <c r="EY185" s="32"/>
      <c r="EZ185" s="32"/>
      <c r="FA185" s="32"/>
      <c r="FB185" s="32"/>
      <c r="FC185" s="32"/>
      <c r="FD185" s="32"/>
      <c r="FE185" s="32"/>
      <c r="FF185" s="32"/>
      <c r="FG185" s="32"/>
      <c r="FH185" s="32"/>
      <c r="FI185" s="32"/>
      <c r="FJ185" s="32"/>
      <c r="FK185" s="32"/>
      <c r="FL185" s="32"/>
      <c r="FM185" s="32"/>
      <c r="FN185" s="32"/>
      <c r="FO185" s="32"/>
      <c r="FP185" s="32"/>
      <c r="FQ185" s="32"/>
      <c r="FR185" s="32"/>
      <c r="FS185" s="32"/>
      <c r="FT185" s="32"/>
      <c r="FU185" s="32"/>
      <c r="FV185" s="32"/>
      <c r="FW185" s="32"/>
      <c r="FX185" s="32"/>
      <c r="FY185" s="32"/>
      <c r="FZ185" s="32"/>
      <c r="GA185" s="32"/>
      <c r="GB185" s="32"/>
      <c r="GC185" s="32"/>
      <c r="GD185" s="32"/>
      <c r="GE185" s="32"/>
      <c r="GF185" s="32"/>
      <c r="GG185" s="32"/>
      <c r="GH185" s="32"/>
      <c r="GI185" s="32"/>
      <c r="GJ185" s="32"/>
      <c r="GK185" s="32"/>
      <c r="GL185" s="32"/>
      <c r="GM185" s="32"/>
      <c r="GN185" s="32"/>
      <c r="GO185" s="32"/>
      <c r="GP185" s="32"/>
      <c r="GQ185" s="32"/>
      <c r="GR185" s="32"/>
      <c r="GS185" s="32"/>
      <c r="GT185" s="32"/>
      <c r="GU185" s="32"/>
      <c r="GV185" s="32"/>
      <c r="GW185" s="32"/>
      <c r="GX185" s="32"/>
      <c r="GY185" s="32"/>
      <c r="GZ185" s="32"/>
      <c r="HA185" s="32"/>
      <c r="HB185" s="32"/>
      <c r="HC185" s="32"/>
      <c r="HD185" s="32"/>
      <c r="HE185" s="32"/>
      <c r="HF185" s="32"/>
      <c r="HG185" s="32"/>
      <c r="HH185" s="32"/>
      <c r="HI185" s="32"/>
      <c r="HJ185" s="32"/>
      <c r="HK185" s="32"/>
      <c r="HL185" s="32"/>
      <c r="HM185" s="32"/>
      <c r="HN185" s="32"/>
      <c r="HO185" s="32"/>
      <c r="HP185" s="32"/>
      <c r="HQ185" s="32"/>
      <c r="HR185" s="32"/>
      <c r="HS185" s="32"/>
      <c r="HT185" s="32"/>
      <c r="HU185" s="32"/>
      <c r="HV185" s="32"/>
      <c r="HW185" s="32"/>
      <c r="HX185" s="32"/>
      <c r="HY185" s="32"/>
      <c r="HZ185" s="32"/>
      <c r="IA185" s="32"/>
      <c r="IB185" s="32"/>
      <c r="IC185" s="32"/>
      <c r="ID185" s="32"/>
      <c r="IE185" s="32"/>
      <c r="IF185" s="32"/>
      <c r="IG185" s="32"/>
      <c r="IH185" s="32"/>
      <c r="II185" s="32"/>
      <c r="IJ185" s="32"/>
      <c r="IK185" s="32"/>
      <c r="IL185" s="32"/>
      <c r="IM185" s="32"/>
      <c r="IN185" s="32"/>
      <c r="IO185" s="32"/>
      <c r="IP185" s="32"/>
      <c r="IQ185" s="32"/>
      <c r="IR185" s="32"/>
      <c r="IS185" s="32"/>
      <c r="IT185" s="32"/>
      <c r="IU185" s="32"/>
      <c r="IV185" s="32"/>
      <c r="IW185" s="32"/>
      <c r="IX185" s="32"/>
      <c r="IY185" s="32"/>
      <c r="IZ185" s="32"/>
      <c r="JA185" s="32"/>
      <c r="JB185" s="32"/>
      <c r="JC185" s="32"/>
      <c r="JD185" s="32"/>
      <c r="JE185" s="32"/>
      <c r="JF185" s="32"/>
      <c r="JG185" s="32"/>
      <c r="JH185" s="32"/>
      <c r="JI185" s="32"/>
      <c r="JJ185" s="32"/>
      <c r="JK185" s="32"/>
      <c r="JL185" s="32"/>
      <c r="JM185" s="32"/>
      <c r="JN185" s="32"/>
      <c r="JO185" s="32"/>
      <c r="JP185" s="32"/>
      <c r="JQ185" s="32"/>
      <c r="JR185" s="32"/>
      <c r="JS185" s="32"/>
      <c r="JT185" s="32"/>
      <c r="JU185" s="32"/>
      <c r="JV185" s="32"/>
      <c r="JW185" s="32"/>
      <c r="JX185" s="32"/>
      <c r="JY185" s="32"/>
      <c r="JZ185" s="32"/>
      <c r="KA185" s="32"/>
      <c r="KB185" s="32"/>
      <c r="KC185" s="32"/>
      <c r="KD185" s="32"/>
      <c r="KE185" s="32"/>
      <c r="KF185" s="32"/>
      <c r="KG185" s="32"/>
      <c r="KH185" s="32"/>
      <c r="KI185" s="32"/>
      <c r="KJ185" s="32"/>
      <c r="KK185" s="32"/>
      <c r="KL185" s="32"/>
      <c r="KM185" s="32"/>
      <c r="KN185" s="32"/>
      <c r="KO185" s="32"/>
      <c r="KP185" s="32"/>
      <c r="KQ185" s="32"/>
      <c r="KR185" s="32"/>
      <c r="KS185" s="32"/>
      <c r="KT185" s="32"/>
      <c r="KU185" s="32"/>
      <c r="KV185" s="32"/>
      <c r="KW185" s="32"/>
      <c r="KX185" s="32"/>
      <c r="KY185" s="32"/>
      <c r="KZ185" s="32"/>
      <c r="LA185" s="32"/>
      <c r="LB185" s="32"/>
      <c r="LC185" s="32"/>
      <c r="LD185" s="32"/>
      <c r="LE185" s="32"/>
      <c r="LF185" s="32"/>
      <c r="LG185" s="32"/>
      <c r="LH185" s="32"/>
      <c r="LI185" s="32"/>
      <c r="LJ185" s="32"/>
      <c r="LK185" s="32"/>
      <c r="LL185" s="32"/>
      <c r="LM185" s="32"/>
      <c r="LN185" s="32"/>
      <c r="LO185" s="32"/>
      <c r="LP185" s="32"/>
      <c r="LQ185" s="32"/>
    </row>
    <row r="186" spans="2:329"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c r="EL186" s="32"/>
      <c r="EM186" s="32"/>
      <c r="EN186" s="32"/>
      <c r="EO186" s="32"/>
      <c r="EP186" s="32"/>
      <c r="EQ186" s="32"/>
      <c r="ER186" s="32"/>
      <c r="ES186" s="32"/>
      <c r="ET186" s="32"/>
      <c r="EU186" s="32"/>
      <c r="EV186" s="32"/>
      <c r="EW186" s="32"/>
      <c r="EX186" s="32"/>
      <c r="EY186" s="32"/>
      <c r="EZ186" s="32"/>
      <c r="FA186" s="32"/>
      <c r="FB186" s="32"/>
      <c r="FC186" s="32"/>
      <c r="FD186" s="32"/>
      <c r="FE186" s="32"/>
      <c r="FF186" s="32"/>
      <c r="FG186" s="32"/>
      <c r="FH186" s="32"/>
      <c r="FI186" s="32"/>
      <c r="FJ186" s="32"/>
      <c r="FK186" s="32"/>
      <c r="FL186" s="32"/>
      <c r="FM186" s="32"/>
      <c r="FN186" s="32"/>
      <c r="FO186" s="32"/>
      <c r="FP186" s="32"/>
      <c r="FQ186" s="32"/>
      <c r="FR186" s="32"/>
      <c r="FS186" s="32"/>
      <c r="FT186" s="32"/>
      <c r="FU186" s="32"/>
      <c r="FV186" s="32"/>
      <c r="FW186" s="32"/>
      <c r="FX186" s="32"/>
      <c r="FY186" s="32"/>
      <c r="FZ186" s="32"/>
      <c r="GA186" s="32"/>
      <c r="GB186" s="32"/>
      <c r="GC186" s="32"/>
      <c r="GD186" s="32"/>
      <c r="GE186" s="32"/>
      <c r="GF186" s="32"/>
      <c r="GG186" s="32"/>
      <c r="GH186" s="32"/>
      <c r="GI186" s="32"/>
      <c r="GJ186" s="32"/>
      <c r="GK186" s="32"/>
      <c r="GL186" s="32"/>
      <c r="GM186" s="32"/>
      <c r="GN186" s="32"/>
      <c r="GO186" s="32"/>
      <c r="GP186" s="32"/>
      <c r="GQ186" s="32"/>
      <c r="GR186" s="32"/>
      <c r="GS186" s="32"/>
      <c r="GT186" s="32"/>
      <c r="GU186" s="32"/>
      <c r="GV186" s="32"/>
      <c r="GW186" s="32"/>
      <c r="GX186" s="32"/>
      <c r="GY186" s="32"/>
      <c r="GZ186" s="32"/>
      <c r="HA186" s="32"/>
      <c r="HB186" s="32"/>
      <c r="HC186" s="32"/>
      <c r="HD186" s="32"/>
      <c r="HE186" s="32"/>
      <c r="HF186" s="32"/>
      <c r="HG186" s="32"/>
      <c r="HH186" s="32"/>
      <c r="HI186" s="32"/>
      <c r="HJ186" s="32"/>
      <c r="HK186" s="32"/>
      <c r="HL186" s="32"/>
      <c r="HM186" s="32"/>
      <c r="HN186" s="32"/>
      <c r="HO186" s="32"/>
      <c r="HP186" s="32"/>
      <c r="HQ186" s="32"/>
      <c r="HR186" s="32"/>
      <c r="HS186" s="32"/>
      <c r="HT186" s="32"/>
      <c r="HU186" s="32"/>
      <c r="HV186" s="32"/>
      <c r="HW186" s="32"/>
      <c r="HX186" s="32"/>
      <c r="HY186" s="32"/>
      <c r="HZ186" s="32"/>
      <c r="IA186" s="32"/>
      <c r="IB186" s="32"/>
      <c r="IC186" s="32"/>
      <c r="ID186" s="32"/>
      <c r="IE186" s="32"/>
      <c r="IF186" s="32"/>
      <c r="IG186" s="32"/>
      <c r="IH186" s="32"/>
      <c r="II186" s="32"/>
      <c r="IJ186" s="32"/>
      <c r="IK186" s="32"/>
      <c r="IL186" s="32"/>
      <c r="IM186" s="32"/>
      <c r="IN186" s="32"/>
      <c r="IO186" s="32"/>
      <c r="IP186" s="32"/>
      <c r="IQ186" s="32"/>
      <c r="IR186" s="32"/>
      <c r="IS186" s="32"/>
      <c r="IT186" s="32"/>
      <c r="IU186" s="32"/>
      <c r="IV186" s="32"/>
      <c r="IW186" s="32"/>
      <c r="IX186" s="32"/>
      <c r="IY186" s="32"/>
      <c r="IZ186" s="32"/>
      <c r="JA186" s="32"/>
      <c r="JB186" s="32"/>
      <c r="JC186" s="32"/>
      <c r="JD186" s="32"/>
      <c r="JE186" s="32"/>
      <c r="JF186" s="32"/>
      <c r="JG186" s="32"/>
      <c r="JH186" s="32"/>
      <c r="JI186" s="32"/>
      <c r="JJ186" s="32"/>
      <c r="JK186" s="32"/>
      <c r="JL186" s="32"/>
      <c r="JM186" s="32"/>
      <c r="JN186" s="32"/>
      <c r="JO186" s="32"/>
      <c r="JP186" s="32"/>
      <c r="JQ186" s="32"/>
      <c r="JR186" s="32"/>
      <c r="JS186" s="32"/>
      <c r="JT186" s="32"/>
      <c r="JU186" s="32"/>
      <c r="JV186" s="32"/>
      <c r="JW186" s="32"/>
      <c r="JX186" s="32"/>
      <c r="JY186" s="32"/>
      <c r="JZ186" s="32"/>
      <c r="KA186" s="32"/>
      <c r="KB186" s="32"/>
      <c r="KC186" s="32"/>
      <c r="KD186" s="32"/>
      <c r="KE186" s="32"/>
      <c r="KF186" s="32"/>
      <c r="KG186" s="32"/>
      <c r="KH186" s="32"/>
      <c r="KI186" s="32"/>
      <c r="KJ186" s="32"/>
      <c r="KK186" s="32"/>
      <c r="KL186" s="32"/>
      <c r="KM186" s="32"/>
      <c r="KN186" s="32"/>
      <c r="KO186" s="32"/>
      <c r="KP186" s="32"/>
      <c r="KQ186" s="32"/>
      <c r="KR186" s="32"/>
      <c r="KS186" s="32"/>
      <c r="KT186" s="32"/>
      <c r="KU186" s="32"/>
      <c r="KV186" s="32"/>
      <c r="KW186" s="32"/>
      <c r="KX186" s="32"/>
      <c r="KY186" s="32"/>
      <c r="KZ186" s="32"/>
      <c r="LA186" s="32"/>
      <c r="LB186" s="32"/>
      <c r="LC186" s="32"/>
      <c r="LD186" s="32"/>
      <c r="LE186" s="32"/>
      <c r="LF186" s="32"/>
      <c r="LG186" s="32"/>
      <c r="LH186" s="32"/>
      <c r="LI186" s="32"/>
      <c r="LJ186" s="32"/>
      <c r="LK186" s="32"/>
      <c r="LL186" s="32"/>
      <c r="LM186" s="32"/>
      <c r="LN186" s="32"/>
      <c r="LO186" s="32"/>
      <c r="LP186" s="32"/>
      <c r="LQ186" s="32"/>
    </row>
    <row r="187" spans="2:329"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2"/>
      <c r="ET187" s="32"/>
      <c r="EU187" s="32"/>
      <c r="EV187" s="32"/>
      <c r="EW187" s="32"/>
      <c r="EX187" s="32"/>
      <c r="EY187" s="32"/>
      <c r="EZ187" s="32"/>
      <c r="FA187" s="32"/>
      <c r="FB187" s="32"/>
      <c r="FC187" s="32"/>
      <c r="FD187" s="32"/>
      <c r="FE187" s="32"/>
      <c r="FF187" s="32"/>
      <c r="FG187" s="32"/>
      <c r="FH187" s="32"/>
      <c r="FI187" s="32"/>
      <c r="FJ187" s="32"/>
      <c r="FK187" s="32"/>
      <c r="FL187" s="32"/>
      <c r="FM187" s="32"/>
      <c r="FN187" s="32"/>
      <c r="FO187" s="32"/>
      <c r="FP187" s="32"/>
      <c r="FQ187" s="32"/>
      <c r="FR187" s="32"/>
      <c r="FS187" s="32"/>
      <c r="FT187" s="32"/>
      <c r="FU187" s="32"/>
      <c r="FV187" s="32"/>
      <c r="FW187" s="32"/>
      <c r="FX187" s="32"/>
      <c r="FY187" s="32"/>
      <c r="FZ187" s="32"/>
      <c r="GA187" s="32"/>
      <c r="GB187" s="32"/>
      <c r="GC187" s="32"/>
      <c r="GD187" s="32"/>
      <c r="GE187" s="32"/>
      <c r="GF187" s="32"/>
      <c r="GG187" s="32"/>
      <c r="GH187" s="32"/>
      <c r="GI187" s="32"/>
      <c r="GJ187" s="32"/>
      <c r="GK187" s="32"/>
      <c r="GL187" s="32"/>
      <c r="GM187" s="32"/>
      <c r="GN187" s="32"/>
      <c r="GO187" s="32"/>
      <c r="GP187" s="32"/>
      <c r="GQ187" s="32"/>
      <c r="GR187" s="32"/>
      <c r="GS187" s="32"/>
      <c r="GT187" s="32"/>
      <c r="GU187" s="32"/>
      <c r="GV187" s="32"/>
      <c r="GW187" s="32"/>
      <c r="GX187" s="32"/>
      <c r="GY187" s="32"/>
      <c r="GZ187" s="32"/>
      <c r="HA187" s="32"/>
      <c r="HB187" s="32"/>
      <c r="HC187" s="32"/>
      <c r="HD187" s="32"/>
      <c r="HE187" s="32"/>
      <c r="HF187" s="32"/>
      <c r="HG187" s="32"/>
      <c r="HH187" s="32"/>
      <c r="HI187" s="32"/>
      <c r="HJ187" s="32"/>
      <c r="HK187" s="32"/>
      <c r="HL187" s="32"/>
      <c r="HM187" s="32"/>
      <c r="HN187" s="32"/>
      <c r="HO187" s="32"/>
      <c r="HP187" s="32"/>
      <c r="HQ187" s="32"/>
      <c r="HR187" s="32"/>
      <c r="HS187" s="32"/>
      <c r="HT187" s="32"/>
      <c r="HU187" s="32"/>
      <c r="HV187" s="32"/>
      <c r="HW187" s="32"/>
      <c r="HX187" s="32"/>
      <c r="HY187" s="32"/>
      <c r="HZ187" s="32"/>
      <c r="IA187" s="32"/>
      <c r="IB187" s="32"/>
      <c r="IC187" s="32"/>
      <c r="ID187" s="32"/>
      <c r="IE187" s="32"/>
      <c r="IF187" s="32"/>
      <c r="IG187" s="32"/>
      <c r="IH187" s="32"/>
      <c r="II187" s="32"/>
      <c r="IJ187" s="32"/>
      <c r="IK187" s="32"/>
      <c r="IL187" s="32"/>
      <c r="IM187" s="32"/>
      <c r="IN187" s="32"/>
      <c r="IO187" s="32"/>
      <c r="IP187" s="32"/>
      <c r="IQ187" s="32"/>
      <c r="IR187" s="32"/>
      <c r="IS187" s="32"/>
      <c r="IT187" s="32"/>
      <c r="IU187" s="32"/>
      <c r="IV187" s="32"/>
      <c r="IW187" s="32"/>
      <c r="IX187" s="32"/>
      <c r="IY187" s="32"/>
      <c r="IZ187" s="32"/>
      <c r="JA187" s="32"/>
      <c r="JB187" s="32"/>
      <c r="JC187" s="32"/>
      <c r="JD187" s="32"/>
      <c r="JE187" s="32"/>
      <c r="JF187" s="32"/>
      <c r="JG187" s="32"/>
      <c r="JH187" s="32"/>
      <c r="JI187" s="32"/>
      <c r="JJ187" s="32"/>
      <c r="JK187" s="32"/>
      <c r="JL187" s="32"/>
      <c r="JM187" s="32"/>
      <c r="JN187" s="32"/>
      <c r="JO187" s="32"/>
      <c r="JP187" s="32"/>
      <c r="JQ187" s="32"/>
      <c r="JR187" s="32"/>
      <c r="JS187" s="32"/>
      <c r="JT187" s="32"/>
      <c r="JU187" s="32"/>
      <c r="JV187" s="32"/>
      <c r="JW187" s="32"/>
      <c r="JX187" s="32"/>
      <c r="JY187" s="32"/>
      <c r="JZ187" s="32"/>
      <c r="KA187" s="32"/>
      <c r="KB187" s="32"/>
      <c r="KC187" s="32"/>
      <c r="KD187" s="32"/>
      <c r="KE187" s="32"/>
      <c r="KF187" s="32"/>
      <c r="KG187" s="32"/>
      <c r="KH187" s="32"/>
      <c r="KI187" s="32"/>
      <c r="KJ187" s="32"/>
      <c r="KK187" s="32"/>
      <c r="KL187" s="32"/>
      <c r="KM187" s="32"/>
      <c r="KN187" s="32"/>
      <c r="KO187" s="32"/>
      <c r="KP187" s="32"/>
      <c r="KQ187" s="32"/>
      <c r="KR187" s="32"/>
      <c r="KS187" s="32"/>
      <c r="KT187" s="32"/>
      <c r="KU187" s="32"/>
      <c r="KV187" s="32"/>
      <c r="KW187" s="32"/>
      <c r="KX187" s="32"/>
      <c r="KY187" s="32"/>
      <c r="KZ187" s="32"/>
      <c r="LA187" s="32"/>
      <c r="LB187" s="32"/>
      <c r="LC187" s="32"/>
      <c r="LD187" s="32"/>
      <c r="LE187" s="32"/>
      <c r="LF187" s="32"/>
      <c r="LG187" s="32"/>
      <c r="LH187" s="32"/>
      <c r="LI187" s="32"/>
      <c r="LJ187" s="32"/>
      <c r="LK187" s="32"/>
      <c r="LL187" s="32"/>
      <c r="LM187" s="32"/>
      <c r="LN187" s="32"/>
      <c r="LO187" s="32"/>
      <c r="LP187" s="32"/>
      <c r="LQ187" s="32"/>
    </row>
    <row r="188" spans="2:329"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2"/>
      <c r="EY188" s="32"/>
      <c r="EZ188" s="32"/>
      <c r="FA188" s="32"/>
      <c r="FB188" s="32"/>
      <c r="FC188" s="32"/>
      <c r="FD188" s="32"/>
      <c r="FE188" s="32"/>
      <c r="FF188" s="32"/>
      <c r="FG188" s="32"/>
      <c r="FH188" s="32"/>
      <c r="FI188" s="32"/>
      <c r="FJ188" s="32"/>
      <c r="FK188" s="32"/>
      <c r="FL188" s="32"/>
      <c r="FM188" s="32"/>
      <c r="FN188" s="32"/>
      <c r="FO188" s="32"/>
      <c r="FP188" s="32"/>
      <c r="FQ188" s="32"/>
      <c r="FR188" s="32"/>
      <c r="FS188" s="32"/>
      <c r="FT188" s="32"/>
      <c r="FU188" s="32"/>
      <c r="FV188" s="32"/>
      <c r="FW188" s="32"/>
      <c r="FX188" s="32"/>
      <c r="FY188" s="32"/>
      <c r="FZ188" s="32"/>
      <c r="GA188" s="32"/>
      <c r="GB188" s="32"/>
      <c r="GC188" s="32"/>
      <c r="GD188" s="32"/>
      <c r="GE188" s="32"/>
      <c r="GF188" s="32"/>
      <c r="GG188" s="32"/>
      <c r="GH188" s="32"/>
      <c r="GI188" s="32"/>
      <c r="GJ188" s="32"/>
      <c r="GK188" s="32"/>
      <c r="GL188" s="32"/>
      <c r="GM188" s="32"/>
      <c r="GN188" s="32"/>
      <c r="GO188" s="32"/>
      <c r="GP188" s="32"/>
      <c r="GQ188" s="32"/>
      <c r="GR188" s="32"/>
      <c r="GS188" s="32"/>
      <c r="GT188" s="32"/>
      <c r="GU188" s="32"/>
      <c r="GV188" s="32"/>
      <c r="GW188" s="32"/>
      <c r="GX188" s="32"/>
      <c r="GY188" s="32"/>
      <c r="GZ188" s="32"/>
      <c r="HA188" s="32"/>
      <c r="HB188" s="32"/>
      <c r="HC188" s="32"/>
      <c r="HD188" s="32"/>
      <c r="HE188" s="32"/>
      <c r="HF188" s="32"/>
      <c r="HG188" s="32"/>
      <c r="HH188" s="32"/>
      <c r="HI188" s="32"/>
      <c r="HJ188" s="32"/>
      <c r="HK188" s="32"/>
      <c r="HL188" s="32"/>
      <c r="HM188" s="32"/>
      <c r="HN188" s="32"/>
      <c r="HO188" s="32"/>
      <c r="HP188" s="32"/>
      <c r="HQ188" s="32"/>
      <c r="HR188" s="32"/>
      <c r="HS188" s="32"/>
      <c r="HT188" s="32"/>
      <c r="HU188" s="32"/>
      <c r="HV188" s="32"/>
      <c r="HW188" s="32"/>
      <c r="HX188" s="32"/>
      <c r="HY188" s="32"/>
      <c r="HZ188" s="32"/>
      <c r="IA188" s="32"/>
      <c r="IB188" s="32"/>
      <c r="IC188" s="32"/>
      <c r="ID188" s="32"/>
      <c r="IE188" s="32"/>
      <c r="IF188" s="32"/>
      <c r="IG188" s="32"/>
      <c r="IH188" s="32"/>
      <c r="II188" s="32"/>
      <c r="IJ188" s="32"/>
      <c r="IK188" s="32"/>
      <c r="IL188" s="32"/>
      <c r="IM188" s="32"/>
      <c r="IN188" s="32"/>
      <c r="IO188" s="32"/>
      <c r="IP188" s="32"/>
      <c r="IQ188" s="32"/>
      <c r="IR188" s="32"/>
      <c r="IS188" s="32"/>
      <c r="IT188" s="32"/>
      <c r="IU188" s="32"/>
      <c r="IV188" s="32"/>
      <c r="IW188" s="32"/>
      <c r="IX188" s="32"/>
      <c r="IY188" s="32"/>
      <c r="IZ188" s="32"/>
      <c r="JA188" s="32"/>
      <c r="JB188" s="32"/>
      <c r="JC188" s="32"/>
      <c r="JD188" s="32"/>
      <c r="JE188" s="32"/>
      <c r="JF188" s="32"/>
      <c r="JG188" s="32"/>
      <c r="JH188" s="32"/>
      <c r="JI188" s="32"/>
      <c r="JJ188" s="32"/>
      <c r="JK188" s="32"/>
      <c r="JL188" s="32"/>
      <c r="JM188" s="32"/>
      <c r="JN188" s="32"/>
      <c r="JO188" s="32"/>
      <c r="JP188" s="32"/>
      <c r="JQ188" s="32"/>
      <c r="JR188" s="32"/>
      <c r="JS188" s="32"/>
      <c r="JT188" s="32"/>
      <c r="JU188" s="32"/>
      <c r="JV188" s="32"/>
      <c r="JW188" s="32"/>
      <c r="JX188" s="32"/>
      <c r="JY188" s="32"/>
      <c r="JZ188" s="32"/>
      <c r="KA188" s="32"/>
      <c r="KB188" s="32"/>
      <c r="KC188" s="32"/>
      <c r="KD188" s="32"/>
      <c r="KE188" s="32"/>
      <c r="KF188" s="32"/>
      <c r="KG188" s="32"/>
      <c r="KH188" s="32"/>
      <c r="KI188" s="32"/>
      <c r="KJ188" s="32"/>
      <c r="KK188" s="32"/>
      <c r="KL188" s="32"/>
      <c r="KM188" s="32"/>
      <c r="KN188" s="32"/>
      <c r="KO188" s="32"/>
      <c r="KP188" s="32"/>
      <c r="KQ188" s="32"/>
      <c r="KR188" s="32"/>
      <c r="KS188" s="32"/>
      <c r="KT188" s="32"/>
      <c r="KU188" s="32"/>
      <c r="KV188" s="32"/>
      <c r="KW188" s="32"/>
      <c r="KX188" s="32"/>
      <c r="KY188" s="32"/>
      <c r="KZ188" s="32"/>
      <c r="LA188" s="32"/>
      <c r="LB188" s="32"/>
      <c r="LC188" s="32"/>
      <c r="LD188" s="32"/>
      <c r="LE188" s="32"/>
      <c r="LF188" s="32"/>
      <c r="LG188" s="32"/>
      <c r="LH188" s="32"/>
      <c r="LI188" s="32"/>
      <c r="LJ188" s="32"/>
      <c r="LK188" s="32"/>
      <c r="LL188" s="32"/>
      <c r="LM188" s="32"/>
      <c r="LN188" s="32"/>
      <c r="LO188" s="32"/>
      <c r="LP188" s="32"/>
      <c r="LQ188" s="32"/>
    </row>
    <row r="189" spans="2:329"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2"/>
      <c r="EY189" s="32"/>
      <c r="EZ189" s="32"/>
      <c r="FA189" s="32"/>
      <c r="FB189" s="32"/>
      <c r="FC189" s="32"/>
      <c r="FD189" s="32"/>
      <c r="FE189" s="32"/>
      <c r="FF189" s="32"/>
      <c r="FG189" s="32"/>
      <c r="FH189" s="32"/>
      <c r="FI189" s="32"/>
      <c r="FJ189" s="32"/>
      <c r="FK189" s="32"/>
      <c r="FL189" s="32"/>
      <c r="FM189" s="32"/>
      <c r="FN189" s="32"/>
      <c r="FO189" s="32"/>
      <c r="FP189" s="32"/>
      <c r="FQ189" s="32"/>
      <c r="FR189" s="32"/>
      <c r="FS189" s="32"/>
      <c r="FT189" s="32"/>
      <c r="FU189" s="32"/>
      <c r="FV189" s="32"/>
      <c r="FW189" s="32"/>
      <c r="FX189" s="32"/>
      <c r="FY189" s="32"/>
      <c r="FZ189" s="32"/>
      <c r="GA189" s="32"/>
      <c r="GB189" s="32"/>
      <c r="GC189" s="32"/>
      <c r="GD189" s="32"/>
      <c r="GE189" s="32"/>
      <c r="GF189" s="32"/>
      <c r="GG189" s="32"/>
      <c r="GH189" s="32"/>
      <c r="GI189" s="32"/>
      <c r="GJ189" s="32"/>
      <c r="GK189" s="32"/>
      <c r="GL189" s="32"/>
      <c r="GM189" s="32"/>
      <c r="GN189" s="32"/>
      <c r="GO189" s="32"/>
      <c r="GP189" s="32"/>
      <c r="GQ189" s="32"/>
      <c r="GR189" s="32"/>
      <c r="GS189" s="32"/>
      <c r="GT189" s="32"/>
      <c r="GU189" s="32"/>
      <c r="GV189" s="32"/>
      <c r="GW189" s="32"/>
      <c r="GX189" s="32"/>
      <c r="GY189" s="32"/>
      <c r="GZ189" s="32"/>
      <c r="HA189" s="32"/>
      <c r="HB189" s="32"/>
      <c r="HC189" s="32"/>
      <c r="HD189" s="32"/>
      <c r="HE189" s="32"/>
      <c r="HF189" s="32"/>
      <c r="HG189" s="32"/>
      <c r="HH189" s="32"/>
      <c r="HI189" s="32"/>
      <c r="HJ189" s="32"/>
      <c r="HK189" s="32"/>
      <c r="HL189" s="32"/>
      <c r="HM189" s="32"/>
      <c r="HN189" s="32"/>
      <c r="HO189" s="32"/>
      <c r="HP189" s="32"/>
      <c r="HQ189" s="32"/>
      <c r="HR189" s="32"/>
      <c r="HS189" s="32"/>
      <c r="HT189" s="32"/>
      <c r="HU189" s="32"/>
      <c r="HV189" s="32"/>
      <c r="HW189" s="32"/>
      <c r="HX189" s="32"/>
      <c r="HY189" s="32"/>
      <c r="HZ189" s="32"/>
      <c r="IA189" s="32"/>
      <c r="IB189" s="32"/>
      <c r="IC189" s="32"/>
      <c r="ID189" s="32"/>
      <c r="IE189" s="32"/>
      <c r="IF189" s="32"/>
      <c r="IG189" s="32"/>
      <c r="IH189" s="32"/>
      <c r="II189" s="32"/>
      <c r="IJ189" s="32"/>
      <c r="IK189" s="32"/>
      <c r="IL189" s="32"/>
      <c r="IM189" s="32"/>
      <c r="IN189" s="32"/>
      <c r="IO189" s="32"/>
      <c r="IP189" s="32"/>
      <c r="IQ189" s="32"/>
      <c r="IR189" s="32"/>
      <c r="IS189" s="32"/>
      <c r="IT189" s="32"/>
      <c r="IU189" s="32"/>
      <c r="IV189" s="32"/>
      <c r="IW189" s="32"/>
      <c r="IX189" s="32"/>
      <c r="IY189" s="32"/>
      <c r="IZ189" s="32"/>
      <c r="JA189" s="32"/>
      <c r="JB189" s="32"/>
      <c r="JC189" s="32"/>
      <c r="JD189" s="32"/>
      <c r="JE189" s="32"/>
      <c r="JF189" s="32"/>
      <c r="JG189" s="32"/>
      <c r="JH189" s="32"/>
      <c r="JI189" s="32"/>
      <c r="JJ189" s="32"/>
      <c r="JK189" s="32"/>
      <c r="JL189" s="32"/>
      <c r="JM189" s="32"/>
      <c r="JN189" s="32"/>
      <c r="JO189" s="32"/>
      <c r="JP189" s="32"/>
      <c r="JQ189" s="32"/>
      <c r="JR189" s="32"/>
      <c r="JS189" s="32"/>
      <c r="JT189" s="32"/>
      <c r="JU189" s="32"/>
      <c r="JV189" s="32"/>
      <c r="JW189" s="32"/>
      <c r="JX189" s="32"/>
      <c r="JY189" s="32"/>
      <c r="JZ189" s="32"/>
      <c r="KA189" s="32"/>
      <c r="KB189" s="32"/>
      <c r="KC189" s="32"/>
      <c r="KD189" s="32"/>
      <c r="KE189" s="32"/>
      <c r="KF189" s="32"/>
      <c r="KG189" s="32"/>
      <c r="KH189" s="32"/>
      <c r="KI189" s="32"/>
      <c r="KJ189" s="32"/>
      <c r="KK189" s="32"/>
      <c r="KL189" s="32"/>
      <c r="KM189" s="32"/>
      <c r="KN189" s="32"/>
      <c r="KO189" s="32"/>
      <c r="KP189" s="32"/>
      <c r="KQ189" s="32"/>
      <c r="KR189" s="32"/>
      <c r="KS189" s="32"/>
      <c r="KT189" s="32"/>
      <c r="KU189" s="32"/>
      <c r="KV189" s="32"/>
      <c r="KW189" s="32"/>
      <c r="KX189" s="32"/>
      <c r="KY189" s="32"/>
      <c r="KZ189" s="32"/>
      <c r="LA189" s="32"/>
      <c r="LB189" s="32"/>
      <c r="LC189" s="32"/>
      <c r="LD189" s="32"/>
      <c r="LE189" s="32"/>
      <c r="LF189" s="32"/>
      <c r="LG189" s="32"/>
      <c r="LH189" s="32"/>
      <c r="LI189" s="32"/>
      <c r="LJ189" s="32"/>
      <c r="LK189" s="32"/>
      <c r="LL189" s="32"/>
      <c r="LM189" s="32"/>
      <c r="LN189" s="32"/>
      <c r="LO189" s="32"/>
      <c r="LP189" s="32"/>
      <c r="LQ189" s="32"/>
    </row>
    <row r="190" spans="2:329"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2"/>
      <c r="EY190" s="32"/>
      <c r="EZ190" s="32"/>
      <c r="FA190" s="32"/>
      <c r="FB190" s="32"/>
      <c r="FC190" s="32"/>
      <c r="FD190" s="32"/>
      <c r="FE190" s="32"/>
      <c r="FF190" s="32"/>
      <c r="FG190" s="32"/>
      <c r="FH190" s="32"/>
      <c r="FI190" s="32"/>
      <c r="FJ190" s="32"/>
      <c r="FK190" s="32"/>
      <c r="FL190" s="32"/>
      <c r="FM190" s="32"/>
      <c r="FN190" s="32"/>
      <c r="FO190" s="32"/>
      <c r="FP190" s="32"/>
      <c r="FQ190" s="32"/>
      <c r="FR190" s="32"/>
      <c r="FS190" s="32"/>
      <c r="FT190" s="32"/>
      <c r="FU190" s="32"/>
      <c r="FV190" s="32"/>
      <c r="FW190" s="32"/>
      <c r="FX190" s="32"/>
      <c r="FY190" s="32"/>
      <c r="FZ190" s="32"/>
      <c r="GA190" s="32"/>
      <c r="GB190" s="32"/>
      <c r="GC190" s="32"/>
      <c r="GD190" s="32"/>
      <c r="GE190" s="32"/>
      <c r="GF190" s="32"/>
      <c r="GG190" s="32"/>
      <c r="GH190" s="32"/>
      <c r="GI190" s="32"/>
      <c r="GJ190" s="32"/>
      <c r="GK190" s="32"/>
      <c r="GL190" s="32"/>
      <c r="GM190" s="32"/>
      <c r="GN190" s="32"/>
      <c r="GO190" s="32"/>
      <c r="GP190" s="32"/>
      <c r="GQ190" s="32"/>
      <c r="GR190" s="32"/>
      <c r="GS190" s="32"/>
      <c r="GT190" s="32"/>
      <c r="GU190" s="32"/>
      <c r="GV190" s="32"/>
      <c r="GW190" s="32"/>
      <c r="GX190" s="32"/>
      <c r="GY190" s="32"/>
      <c r="GZ190" s="32"/>
      <c r="HA190" s="32"/>
      <c r="HB190" s="32"/>
      <c r="HC190" s="32"/>
      <c r="HD190" s="32"/>
      <c r="HE190" s="32"/>
      <c r="HF190" s="32"/>
      <c r="HG190" s="32"/>
      <c r="HH190" s="32"/>
      <c r="HI190" s="32"/>
      <c r="HJ190" s="32"/>
      <c r="HK190" s="32"/>
      <c r="HL190" s="32"/>
      <c r="HM190" s="32"/>
      <c r="HN190" s="32"/>
      <c r="HO190" s="32"/>
      <c r="HP190" s="32"/>
      <c r="HQ190" s="32"/>
      <c r="HR190" s="32"/>
      <c r="HS190" s="32"/>
      <c r="HT190" s="32"/>
      <c r="HU190" s="32"/>
      <c r="HV190" s="32"/>
      <c r="HW190" s="32"/>
      <c r="HX190" s="32"/>
      <c r="HY190" s="32"/>
      <c r="HZ190" s="32"/>
      <c r="IA190" s="32"/>
      <c r="IB190" s="32"/>
      <c r="IC190" s="32"/>
      <c r="ID190" s="32"/>
      <c r="IE190" s="32"/>
      <c r="IF190" s="32"/>
      <c r="IG190" s="32"/>
      <c r="IH190" s="32"/>
      <c r="II190" s="32"/>
      <c r="IJ190" s="32"/>
      <c r="IK190" s="32"/>
      <c r="IL190" s="32"/>
      <c r="IM190" s="32"/>
      <c r="IN190" s="32"/>
      <c r="IO190" s="32"/>
      <c r="IP190" s="32"/>
      <c r="IQ190" s="32"/>
      <c r="IR190" s="32"/>
      <c r="IS190" s="32"/>
      <c r="IT190" s="32"/>
      <c r="IU190" s="32"/>
      <c r="IV190" s="32"/>
      <c r="IW190" s="32"/>
      <c r="IX190" s="32"/>
      <c r="IY190" s="32"/>
      <c r="IZ190" s="32"/>
      <c r="JA190" s="32"/>
      <c r="JB190" s="32"/>
      <c r="JC190" s="32"/>
      <c r="JD190" s="32"/>
      <c r="JE190" s="32"/>
      <c r="JF190" s="32"/>
      <c r="JG190" s="32"/>
      <c r="JH190" s="32"/>
      <c r="JI190" s="32"/>
      <c r="JJ190" s="32"/>
      <c r="JK190" s="32"/>
      <c r="JL190" s="32"/>
      <c r="JM190" s="32"/>
      <c r="JN190" s="32"/>
      <c r="JO190" s="32"/>
      <c r="JP190" s="32"/>
      <c r="JQ190" s="32"/>
      <c r="JR190" s="32"/>
      <c r="JS190" s="32"/>
      <c r="JT190" s="32"/>
      <c r="JU190" s="32"/>
      <c r="JV190" s="32"/>
      <c r="JW190" s="32"/>
      <c r="JX190" s="32"/>
      <c r="JY190" s="32"/>
      <c r="JZ190" s="32"/>
      <c r="KA190" s="32"/>
      <c r="KB190" s="32"/>
      <c r="KC190" s="32"/>
      <c r="KD190" s="32"/>
      <c r="KE190" s="32"/>
      <c r="KF190" s="32"/>
      <c r="KG190" s="32"/>
      <c r="KH190" s="32"/>
      <c r="KI190" s="32"/>
      <c r="KJ190" s="32"/>
      <c r="KK190" s="32"/>
      <c r="KL190" s="32"/>
      <c r="KM190" s="32"/>
      <c r="KN190" s="32"/>
      <c r="KO190" s="32"/>
      <c r="KP190" s="32"/>
      <c r="KQ190" s="32"/>
      <c r="KR190" s="32"/>
      <c r="KS190" s="32"/>
      <c r="KT190" s="32"/>
      <c r="KU190" s="32"/>
      <c r="KV190" s="32"/>
      <c r="KW190" s="32"/>
      <c r="KX190" s="32"/>
      <c r="KY190" s="32"/>
      <c r="KZ190" s="32"/>
      <c r="LA190" s="32"/>
      <c r="LB190" s="32"/>
      <c r="LC190" s="32"/>
      <c r="LD190" s="32"/>
      <c r="LE190" s="32"/>
      <c r="LF190" s="32"/>
      <c r="LG190" s="32"/>
      <c r="LH190" s="32"/>
      <c r="LI190" s="32"/>
      <c r="LJ190" s="32"/>
      <c r="LK190" s="32"/>
      <c r="LL190" s="32"/>
      <c r="LM190" s="32"/>
      <c r="LN190" s="32"/>
      <c r="LO190" s="32"/>
      <c r="LP190" s="32"/>
      <c r="LQ190" s="32"/>
    </row>
    <row r="191" spans="2:329"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2"/>
      <c r="EY191" s="32"/>
      <c r="EZ191" s="32"/>
      <c r="FA191" s="32"/>
      <c r="FB191" s="32"/>
      <c r="FC191" s="32"/>
      <c r="FD191" s="32"/>
      <c r="FE191" s="32"/>
      <c r="FF191" s="32"/>
      <c r="FG191" s="32"/>
      <c r="FH191" s="32"/>
      <c r="FI191" s="32"/>
      <c r="FJ191" s="32"/>
      <c r="FK191" s="32"/>
      <c r="FL191" s="32"/>
      <c r="FM191" s="32"/>
      <c r="FN191" s="32"/>
      <c r="FO191" s="32"/>
      <c r="FP191" s="32"/>
      <c r="FQ191" s="32"/>
      <c r="FR191" s="32"/>
      <c r="FS191" s="32"/>
      <c r="FT191" s="32"/>
      <c r="FU191" s="32"/>
      <c r="FV191" s="32"/>
      <c r="FW191" s="32"/>
      <c r="FX191" s="32"/>
      <c r="FY191" s="32"/>
      <c r="FZ191" s="32"/>
      <c r="GA191" s="32"/>
      <c r="GB191" s="32"/>
      <c r="GC191" s="32"/>
      <c r="GD191" s="32"/>
      <c r="GE191" s="32"/>
      <c r="GF191" s="32"/>
      <c r="GG191" s="32"/>
      <c r="GH191" s="32"/>
      <c r="GI191" s="32"/>
      <c r="GJ191" s="32"/>
      <c r="GK191" s="32"/>
      <c r="GL191" s="32"/>
      <c r="GM191" s="32"/>
      <c r="GN191" s="32"/>
      <c r="GO191" s="32"/>
      <c r="GP191" s="32"/>
      <c r="GQ191" s="32"/>
      <c r="GR191" s="32"/>
      <c r="GS191" s="32"/>
      <c r="GT191" s="32"/>
      <c r="GU191" s="32"/>
      <c r="GV191" s="32"/>
      <c r="GW191" s="32"/>
      <c r="GX191" s="32"/>
      <c r="GY191" s="32"/>
      <c r="GZ191" s="32"/>
      <c r="HA191" s="32"/>
      <c r="HB191" s="32"/>
      <c r="HC191" s="32"/>
      <c r="HD191" s="32"/>
      <c r="HE191" s="32"/>
      <c r="HF191" s="32"/>
      <c r="HG191" s="32"/>
      <c r="HH191" s="32"/>
      <c r="HI191" s="32"/>
      <c r="HJ191" s="32"/>
      <c r="HK191" s="32"/>
      <c r="HL191" s="32"/>
      <c r="HM191" s="32"/>
      <c r="HN191" s="32"/>
      <c r="HO191" s="32"/>
      <c r="HP191" s="32"/>
      <c r="HQ191" s="32"/>
      <c r="HR191" s="32"/>
      <c r="HS191" s="32"/>
      <c r="HT191" s="32"/>
      <c r="HU191" s="32"/>
      <c r="HV191" s="32"/>
      <c r="HW191" s="32"/>
      <c r="HX191" s="32"/>
      <c r="HY191" s="32"/>
      <c r="HZ191" s="32"/>
      <c r="IA191" s="32"/>
      <c r="IB191" s="32"/>
      <c r="IC191" s="32"/>
      <c r="ID191" s="32"/>
      <c r="IE191" s="32"/>
      <c r="IF191" s="32"/>
      <c r="IG191" s="32"/>
      <c r="IH191" s="32"/>
      <c r="II191" s="32"/>
      <c r="IJ191" s="32"/>
      <c r="IK191" s="32"/>
      <c r="IL191" s="32"/>
      <c r="IM191" s="32"/>
      <c r="IN191" s="32"/>
      <c r="IO191" s="32"/>
      <c r="IP191" s="32"/>
      <c r="IQ191" s="32"/>
      <c r="IR191" s="32"/>
      <c r="IS191" s="32"/>
      <c r="IT191" s="32"/>
      <c r="IU191" s="32"/>
      <c r="IV191" s="32"/>
      <c r="IW191" s="32"/>
      <c r="IX191" s="32"/>
      <c r="IY191" s="32"/>
      <c r="IZ191" s="32"/>
      <c r="JA191" s="32"/>
      <c r="JB191" s="32"/>
      <c r="JC191" s="32"/>
      <c r="JD191" s="32"/>
      <c r="JE191" s="32"/>
      <c r="JF191" s="32"/>
      <c r="JG191" s="32"/>
      <c r="JH191" s="32"/>
      <c r="JI191" s="32"/>
      <c r="JJ191" s="32"/>
      <c r="JK191" s="32"/>
      <c r="JL191" s="32"/>
      <c r="JM191" s="32"/>
      <c r="JN191" s="32"/>
      <c r="JO191" s="32"/>
      <c r="JP191" s="32"/>
      <c r="JQ191" s="32"/>
      <c r="JR191" s="32"/>
      <c r="JS191" s="32"/>
      <c r="JT191" s="32"/>
      <c r="JU191" s="32"/>
      <c r="JV191" s="32"/>
      <c r="JW191" s="32"/>
      <c r="JX191" s="32"/>
      <c r="JY191" s="32"/>
      <c r="JZ191" s="32"/>
      <c r="KA191" s="32"/>
      <c r="KB191" s="32"/>
      <c r="KC191" s="32"/>
      <c r="KD191" s="32"/>
      <c r="KE191" s="32"/>
      <c r="KF191" s="32"/>
      <c r="KG191" s="32"/>
      <c r="KH191" s="32"/>
      <c r="KI191" s="32"/>
      <c r="KJ191" s="32"/>
      <c r="KK191" s="32"/>
      <c r="KL191" s="32"/>
      <c r="KM191" s="32"/>
      <c r="KN191" s="32"/>
      <c r="KO191" s="32"/>
      <c r="KP191" s="32"/>
      <c r="KQ191" s="32"/>
      <c r="KR191" s="32"/>
      <c r="KS191" s="32"/>
      <c r="KT191" s="32"/>
      <c r="KU191" s="32"/>
      <c r="KV191" s="32"/>
      <c r="KW191" s="32"/>
      <c r="KX191" s="32"/>
      <c r="KY191" s="32"/>
      <c r="KZ191" s="32"/>
      <c r="LA191" s="32"/>
      <c r="LB191" s="32"/>
      <c r="LC191" s="32"/>
      <c r="LD191" s="32"/>
      <c r="LE191" s="32"/>
      <c r="LF191" s="32"/>
      <c r="LG191" s="32"/>
      <c r="LH191" s="32"/>
      <c r="LI191" s="32"/>
      <c r="LJ191" s="32"/>
      <c r="LK191" s="32"/>
      <c r="LL191" s="32"/>
      <c r="LM191" s="32"/>
      <c r="LN191" s="32"/>
      <c r="LO191" s="32"/>
      <c r="LP191" s="32"/>
      <c r="LQ191" s="32"/>
    </row>
    <row r="192" spans="2:329"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c r="EL192" s="32"/>
      <c r="EM192" s="32"/>
      <c r="EN192" s="32"/>
      <c r="EO192" s="32"/>
      <c r="EP192" s="32"/>
      <c r="EQ192" s="32"/>
      <c r="ER192" s="32"/>
      <c r="ES192" s="32"/>
      <c r="ET192" s="32"/>
      <c r="EU192" s="32"/>
      <c r="EV192" s="32"/>
      <c r="EW192" s="32"/>
      <c r="EX192" s="32"/>
      <c r="EY192" s="32"/>
      <c r="EZ192" s="32"/>
      <c r="FA192" s="32"/>
      <c r="FB192" s="32"/>
      <c r="FC192" s="32"/>
      <c r="FD192" s="32"/>
      <c r="FE192" s="32"/>
      <c r="FF192" s="32"/>
      <c r="FG192" s="32"/>
      <c r="FH192" s="32"/>
      <c r="FI192" s="32"/>
      <c r="FJ192" s="32"/>
      <c r="FK192" s="32"/>
      <c r="FL192" s="32"/>
      <c r="FM192" s="32"/>
      <c r="FN192" s="32"/>
      <c r="FO192" s="32"/>
      <c r="FP192" s="32"/>
      <c r="FQ192" s="32"/>
      <c r="FR192" s="32"/>
      <c r="FS192" s="32"/>
      <c r="FT192" s="32"/>
      <c r="FU192" s="32"/>
      <c r="FV192" s="32"/>
      <c r="FW192" s="32"/>
      <c r="FX192" s="32"/>
      <c r="FY192" s="32"/>
      <c r="FZ192" s="32"/>
      <c r="GA192" s="32"/>
      <c r="GB192" s="32"/>
      <c r="GC192" s="32"/>
      <c r="GD192" s="32"/>
      <c r="GE192" s="32"/>
      <c r="GF192" s="32"/>
      <c r="GG192" s="32"/>
      <c r="GH192" s="32"/>
      <c r="GI192" s="32"/>
      <c r="GJ192" s="32"/>
      <c r="GK192" s="32"/>
      <c r="GL192" s="32"/>
      <c r="GM192" s="32"/>
      <c r="GN192" s="32"/>
      <c r="GO192" s="32"/>
      <c r="GP192" s="32"/>
      <c r="GQ192" s="32"/>
      <c r="GR192" s="32"/>
      <c r="GS192" s="32"/>
      <c r="GT192" s="32"/>
      <c r="GU192" s="32"/>
      <c r="GV192" s="32"/>
      <c r="GW192" s="32"/>
      <c r="GX192" s="32"/>
      <c r="GY192" s="32"/>
      <c r="GZ192" s="32"/>
      <c r="HA192" s="32"/>
      <c r="HB192" s="32"/>
      <c r="HC192" s="32"/>
      <c r="HD192" s="32"/>
      <c r="HE192" s="32"/>
      <c r="HF192" s="32"/>
      <c r="HG192" s="32"/>
      <c r="HH192" s="32"/>
      <c r="HI192" s="32"/>
      <c r="HJ192" s="32"/>
      <c r="HK192" s="32"/>
      <c r="HL192" s="32"/>
      <c r="HM192" s="32"/>
      <c r="HN192" s="32"/>
      <c r="HO192" s="32"/>
      <c r="HP192" s="32"/>
      <c r="HQ192" s="32"/>
      <c r="HR192" s="32"/>
      <c r="HS192" s="32"/>
      <c r="HT192" s="32"/>
      <c r="HU192" s="32"/>
      <c r="HV192" s="32"/>
      <c r="HW192" s="32"/>
      <c r="HX192" s="32"/>
      <c r="HY192" s="32"/>
      <c r="HZ192" s="32"/>
      <c r="IA192" s="32"/>
      <c r="IB192" s="32"/>
      <c r="IC192" s="32"/>
      <c r="ID192" s="32"/>
      <c r="IE192" s="32"/>
      <c r="IF192" s="32"/>
      <c r="IG192" s="32"/>
      <c r="IH192" s="32"/>
      <c r="II192" s="32"/>
      <c r="IJ192" s="32"/>
      <c r="IK192" s="32"/>
      <c r="IL192" s="32"/>
      <c r="IM192" s="32"/>
      <c r="IN192" s="32"/>
      <c r="IO192" s="32"/>
      <c r="IP192" s="32"/>
      <c r="IQ192" s="32"/>
      <c r="IR192" s="32"/>
      <c r="IS192" s="32"/>
      <c r="IT192" s="32"/>
      <c r="IU192" s="32"/>
      <c r="IV192" s="32"/>
      <c r="IW192" s="32"/>
      <c r="IX192" s="32"/>
      <c r="IY192" s="32"/>
      <c r="IZ192" s="32"/>
      <c r="JA192" s="32"/>
      <c r="JB192" s="32"/>
      <c r="JC192" s="32"/>
      <c r="JD192" s="32"/>
      <c r="JE192" s="32"/>
      <c r="JF192" s="32"/>
      <c r="JG192" s="32"/>
      <c r="JH192" s="32"/>
      <c r="JI192" s="32"/>
      <c r="JJ192" s="32"/>
      <c r="JK192" s="32"/>
      <c r="JL192" s="32"/>
      <c r="JM192" s="32"/>
      <c r="JN192" s="32"/>
      <c r="JO192" s="32"/>
      <c r="JP192" s="32"/>
      <c r="JQ192" s="32"/>
      <c r="JR192" s="32"/>
      <c r="JS192" s="32"/>
      <c r="JT192" s="32"/>
      <c r="JU192" s="32"/>
      <c r="JV192" s="32"/>
      <c r="JW192" s="32"/>
      <c r="JX192" s="32"/>
      <c r="JY192" s="32"/>
      <c r="JZ192" s="32"/>
      <c r="KA192" s="32"/>
      <c r="KB192" s="32"/>
      <c r="KC192" s="32"/>
      <c r="KD192" s="32"/>
      <c r="KE192" s="32"/>
      <c r="KF192" s="32"/>
      <c r="KG192" s="32"/>
      <c r="KH192" s="32"/>
      <c r="KI192" s="32"/>
      <c r="KJ192" s="32"/>
      <c r="KK192" s="32"/>
      <c r="KL192" s="32"/>
      <c r="KM192" s="32"/>
      <c r="KN192" s="32"/>
      <c r="KO192" s="32"/>
      <c r="KP192" s="32"/>
      <c r="KQ192" s="32"/>
      <c r="KR192" s="32"/>
      <c r="KS192" s="32"/>
      <c r="KT192" s="32"/>
      <c r="KU192" s="32"/>
      <c r="KV192" s="32"/>
      <c r="KW192" s="32"/>
      <c r="KX192" s="32"/>
      <c r="KY192" s="32"/>
      <c r="KZ192" s="32"/>
      <c r="LA192" s="32"/>
      <c r="LB192" s="32"/>
      <c r="LC192" s="32"/>
      <c r="LD192" s="32"/>
      <c r="LE192" s="32"/>
      <c r="LF192" s="32"/>
      <c r="LG192" s="32"/>
      <c r="LH192" s="32"/>
      <c r="LI192" s="32"/>
      <c r="LJ192" s="32"/>
      <c r="LK192" s="32"/>
      <c r="LL192" s="32"/>
      <c r="LM192" s="32"/>
      <c r="LN192" s="32"/>
      <c r="LO192" s="32"/>
      <c r="LP192" s="32"/>
      <c r="LQ192" s="32"/>
    </row>
    <row r="193" spans="2:329"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c r="EL193" s="32"/>
      <c r="EM193" s="32"/>
      <c r="EN193" s="32"/>
      <c r="EO193" s="32"/>
      <c r="EP193" s="32"/>
      <c r="EQ193" s="32"/>
      <c r="ER193" s="32"/>
      <c r="ES193" s="32"/>
      <c r="ET193" s="32"/>
      <c r="EU193" s="32"/>
      <c r="EV193" s="32"/>
      <c r="EW193" s="32"/>
      <c r="EX193" s="32"/>
      <c r="EY193" s="32"/>
      <c r="EZ193" s="32"/>
      <c r="FA193" s="32"/>
      <c r="FB193" s="32"/>
      <c r="FC193" s="32"/>
      <c r="FD193" s="32"/>
      <c r="FE193" s="32"/>
      <c r="FF193" s="32"/>
      <c r="FG193" s="32"/>
      <c r="FH193" s="32"/>
      <c r="FI193" s="32"/>
      <c r="FJ193" s="32"/>
      <c r="FK193" s="32"/>
      <c r="FL193" s="32"/>
      <c r="FM193" s="32"/>
      <c r="FN193" s="32"/>
      <c r="FO193" s="32"/>
      <c r="FP193" s="32"/>
      <c r="FQ193" s="32"/>
      <c r="FR193" s="32"/>
      <c r="FS193" s="32"/>
      <c r="FT193" s="32"/>
      <c r="FU193" s="32"/>
      <c r="FV193" s="32"/>
      <c r="FW193" s="32"/>
      <c r="FX193" s="32"/>
      <c r="FY193" s="32"/>
      <c r="FZ193" s="32"/>
      <c r="GA193" s="32"/>
      <c r="GB193" s="32"/>
      <c r="GC193" s="32"/>
      <c r="GD193" s="32"/>
      <c r="GE193" s="32"/>
      <c r="GF193" s="32"/>
      <c r="GG193" s="32"/>
      <c r="GH193" s="32"/>
      <c r="GI193" s="32"/>
      <c r="GJ193" s="32"/>
      <c r="GK193" s="32"/>
      <c r="GL193" s="32"/>
      <c r="GM193" s="32"/>
      <c r="GN193" s="32"/>
      <c r="GO193" s="32"/>
      <c r="GP193" s="32"/>
      <c r="GQ193" s="32"/>
      <c r="GR193" s="32"/>
      <c r="GS193" s="32"/>
      <c r="GT193" s="32"/>
      <c r="GU193" s="32"/>
      <c r="GV193" s="32"/>
      <c r="GW193" s="32"/>
      <c r="GX193" s="32"/>
      <c r="GY193" s="32"/>
      <c r="GZ193" s="32"/>
      <c r="HA193" s="32"/>
      <c r="HB193" s="32"/>
      <c r="HC193" s="32"/>
      <c r="HD193" s="32"/>
      <c r="HE193" s="32"/>
      <c r="HF193" s="32"/>
      <c r="HG193" s="32"/>
      <c r="HH193" s="32"/>
      <c r="HI193" s="32"/>
      <c r="HJ193" s="32"/>
      <c r="HK193" s="32"/>
      <c r="HL193" s="32"/>
      <c r="HM193" s="32"/>
      <c r="HN193" s="32"/>
      <c r="HO193" s="32"/>
      <c r="HP193" s="32"/>
      <c r="HQ193" s="32"/>
      <c r="HR193" s="32"/>
      <c r="HS193" s="32"/>
      <c r="HT193" s="32"/>
      <c r="HU193" s="32"/>
      <c r="HV193" s="32"/>
      <c r="HW193" s="32"/>
      <c r="HX193" s="32"/>
      <c r="HY193" s="32"/>
      <c r="HZ193" s="32"/>
      <c r="IA193" s="32"/>
      <c r="IB193" s="32"/>
      <c r="IC193" s="32"/>
      <c r="ID193" s="32"/>
      <c r="IE193" s="32"/>
      <c r="IF193" s="32"/>
      <c r="IG193" s="32"/>
      <c r="IH193" s="32"/>
      <c r="II193" s="32"/>
      <c r="IJ193" s="32"/>
      <c r="IK193" s="32"/>
      <c r="IL193" s="32"/>
      <c r="IM193" s="32"/>
      <c r="IN193" s="32"/>
      <c r="IO193" s="32"/>
      <c r="IP193" s="32"/>
      <c r="IQ193" s="32"/>
      <c r="IR193" s="32"/>
      <c r="IS193" s="32"/>
      <c r="IT193" s="32"/>
      <c r="IU193" s="32"/>
      <c r="IV193" s="32"/>
      <c r="IW193" s="32"/>
      <c r="IX193" s="32"/>
      <c r="IY193" s="32"/>
      <c r="IZ193" s="32"/>
      <c r="JA193" s="32"/>
      <c r="JB193" s="32"/>
      <c r="JC193" s="32"/>
      <c r="JD193" s="32"/>
      <c r="JE193" s="32"/>
      <c r="JF193" s="32"/>
      <c r="JG193" s="32"/>
      <c r="JH193" s="32"/>
      <c r="JI193" s="32"/>
      <c r="JJ193" s="32"/>
      <c r="JK193" s="32"/>
      <c r="JL193" s="32"/>
      <c r="JM193" s="32"/>
      <c r="JN193" s="32"/>
      <c r="JO193" s="32"/>
      <c r="JP193" s="32"/>
      <c r="JQ193" s="32"/>
      <c r="JR193" s="32"/>
      <c r="JS193" s="32"/>
      <c r="JT193" s="32"/>
      <c r="JU193" s="32"/>
      <c r="JV193" s="32"/>
      <c r="JW193" s="32"/>
      <c r="JX193" s="32"/>
      <c r="JY193" s="32"/>
      <c r="JZ193" s="32"/>
      <c r="KA193" s="32"/>
      <c r="KB193" s="32"/>
      <c r="KC193" s="32"/>
      <c r="KD193" s="32"/>
      <c r="KE193" s="32"/>
      <c r="KF193" s="32"/>
      <c r="KG193" s="32"/>
      <c r="KH193" s="32"/>
      <c r="KI193" s="32"/>
      <c r="KJ193" s="32"/>
      <c r="KK193" s="32"/>
      <c r="KL193" s="32"/>
      <c r="KM193" s="32"/>
      <c r="KN193" s="32"/>
      <c r="KO193" s="32"/>
      <c r="KP193" s="32"/>
      <c r="KQ193" s="32"/>
      <c r="KR193" s="32"/>
      <c r="KS193" s="32"/>
      <c r="KT193" s="32"/>
      <c r="KU193" s="32"/>
      <c r="KV193" s="32"/>
      <c r="KW193" s="32"/>
      <c r="KX193" s="32"/>
      <c r="KY193" s="32"/>
      <c r="KZ193" s="32"/>
      <c r="LA193" s="32"/>
      <c r="LB193" s="32"/>
      <c r="LC193" s="32"/>
      <c r="LD193" s="32"/>
      <c r="LE193" s="32"/>
      <c r="LF193" s="32"/>
      <c r="LG193" s="32"/>
      <c r="LH193" s="32"/>
      <c r="LI193" s="32"/>
      <c r="LJ193" s="32"/>
      <c r="LK193" s="32"/>
      <c r="LL193" s="32"/>
      <c r="LM193" s="32"/>
      <c r="LN193" s="32"/>
      <c r="LO193" s="32"/>
      <c r="LP193" s="32"/>
      <c r="LQ193" s="32"/>
    </row>
    <row r="194" spans="2:329"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c r="EJ194" s="32"/>
      <c r="EK194" s="32"/>
      <c r="EL194" s="32"/>
      <c r="EM194" s="32"/>
      <c r="EN194" s="32"/>
      <c r="EO194" s="32"/>
      <c r="EP194" s="32"/>
      <c r="EQ194" s="32"/>
      <c r="ER194" s="32"/>
      <c r="ES194" s="32"/>
      <c r="ET194" s="32"/>
      <c r="EU194" s="32"/>
      <c r="EV194" s="32"/>
      <c r="EW194" s="32"/>
      <c r="EX194" s="32"/>
      <c r="EY194" s="32"/>
      <c r="EZ194" s="32"/>
      <c r="FA194" s="32"/>
      <c r="FB194" s="32"/>
      <c r="FC194" s="32"/>
      <c r="FD194" s="32"/>
      <c r="FE194" s="32"/>
      <c r="FF194" s="32"/>
      <c r="FG194" s="32"/>
      <c r="FH194" s="32"/>
      <c r="FI194" s="32"/>
      <c r="FJ194" s="32"/>
      <c r="FK194" s="32"/>
      <c r="FL194" s="32"/>
      <c r="FM194" s="32"/>
      <c r="FN194" s="32"/>
      <c r="FO194" s="32"/>
      <c r="FP194" s="32"/>
      <c r="FQ194" s="32"/>
      <c r="FR194" s="32"/>
      <c r="FS194" s="32"/>
      <c r="FT194" s="32"/>
      <c r="FU194" s="32"/>
      <c r="FV194" s="32"/>
      <c r="FW194" s="32"/>
      <c r="FX194" s="32"/>
      <c r="FY194" s="32"/>
      <c r="FZ194" s="32"/>
      <c r="GA194" s="32"/>
      <c r="GB194" s="32"/>
      <c r="GC194" s="32"/>
      <c r="GD194" s="32"/>
      <c r="GE194" s="32"/>
      <c r="GF194" s="32"/>
      <c r="GG194" s="32"/>
      <c r="GH194" s="32"/>
      <c r="GI194" s="32"/>
      <c r="GJ194" s="32"/>
      <c r="GK194" s="32"/>
      <c r="GL194" s="32"/>
      <c r="GM194" s="32"/>
      <c r="GN194" s="32"/>
      <c r="GO194" s="32"/>
      <c r="GP194" s="32"/>
      <c r="GQ194" s="32"/>
      <c r="GR194" s="32"/>
      <c r="GS194" s="32"/>
      <c r="GT194" s="32"/>
      <c r="GU194" s="32"/>
      <c r="GV194" s="32"/>
      <c r="GW194" s="32"/>
      <c r="GX194" s="32"/>
      <c r="GY194" s="32"/>
      <c r="GZ194" s="32"/>
      <c r="HA194" s="32"/>
      <c r="HB194" s="32"/>
      <c r="HC194" s="32"/>
      <c r="HD194" s="32"/>
      <c r="HE194" s="32"/>
      <c r="HF194" s="32"/>
      <c r="HG194" s="32"/>
      <c r="HH194" s="32"/>
      <c r="HI194" s="32"/>
      <c r="HJ194" s="32"/>
      <c r="HK194" s="32"/>
      <c r="HL194" s="32"/>
      <c r="HM194" s="32"/>
      <c r="HN194" s="32"/>
      <c r="HO194" s="32"/>
      <c r="HP194" s="32"/>
      <c r="HQ194" s="32"/>
      <c r="HR194" s="32"/>
      <c r="HS194" s="32"/>
      <c r="HT194" s="32"/>
      <c r="HU194" s="32"/>
      <c r="HV194" s="32"/>
      <c r="HW194" s="32"/>
      <c r="HX194" s="32"/>
      <c r="HY194" s="32"/>
      <c r="HZ194" s="32"/>
      <c r="IA194" s="32"/>
      <c r="IB194" s="32"/>
      <c r="IC194" s="32"/>
      <c r="ID194" s="32"/>
      <c r="IE194" s="32"/>
      <c r="IF194" s="32"/>
      <c r="IG194" s="32"/>
      <c r="IH194" s="32"/>
      <c r="II194" s="32"/>
      <c r="IJ194" s="32"/>
      <c r="IK194" s="32"/>
      <c r="IL194" s="32"/>
      <c r="IM194" s="32"/>
      <c r="IN194" s="32"/>
      <c r="IO194" s="32"/>
      <c r="IP194" s="32"/>
      <c r="IQ194" s="32"/>
      <c r="IR194" s="32"/>
      <c r="IS194" s="32"/>
      <c r="IT194" s="32"/>
      <c r="IU194" s="32"/>
      <c r="IV194" s="32"/>
      <c r="IW194" s="32"/>
      <c r="IX194" s="32"/>
      <c r="IY194" s="32"/>
      <c r="IZ194" s="32"/>
      <c r="JA194" s="32"/>
      <c r="JB194" s="32"/>
      <c r="JC194" s="32"/>
      <c r="JD194" s="32"/>
      <c r="JE194" s="32"/>
      <c r="JF194" s="32"/>
      <c r="JG194" s="32"/>
      <c r="JH194" s="32"/>
      <c r="JI194" s="32"/>
      <c r="JJ194" s="32"/>
      <c r="JK194" s="32"/>
      <c r="JL194" s="32"/>
      <c r="JM194" s="32"/>
      <c r="JN194" s="32"/>
      <c r="JO194" s="32"/>
      <c r="JP194" s="32"/>
      <c r="JQ194" s="32"/>
      <c r="JR194" s="32"/>
      <c r="JS194" s="32"/>
      <c r="JT194" s="32"/>
      <c r="JU194" s="32"/>
      <c r="JV194" s="32"/>
      <c r="JW194" s="32"/>
      <c r="JX194" s="32"/>
      <c r="JY194" s="32"/>
      <c r="JZ194" s="32"/>
      <c r="KA194" s="32"/>
      <c r="KB194" s="32"/>
      <c r="KC194" s="32"/>
      <c r="KD194" s="32"/>
      <c r="KE194" s="32"/>
      <c r="KF194" s="32"/>
      <c r="KG194" s="32"/>
      <c r="KH194" s="32"/>
      <c r="KI194" s="32"/>
      <c r="KJ194" s="32"/>
      <c r="KK194" s="32"/>
      <c r="KL194" s="32"/>
      <c r="KM194" s="32"/>
      <c r="KN194" s="32"/>
      <c r="KO194" s="32"/>
      <c r="KP194" s="32"/>
      <c r="KQ194" s="32"/>
      <c r="KR194" s="32"/>
      <c r="KS194" s="32"/>
      <c r="KT194" s="32"/>
      <c r="KU194" s="32"/>
      <c r="KV194" s="32"/>
      <c r="KW194" s="32"/>
      <c r="KX194" s="32"/>
      <c r="KY194" s="32"/>
      <c r="KZ194" s="32"/>
      <c r="LA194" s="32"/>
      <c r="LB194" s="32"/>
      <c r="LC194" s="32"/>
      <c r="LD194" s="32"/>
      <c r="LE194" s="32"/>
      <c r="LF194" s="32"/>
      <c r="LG194" s="32"/>
      <c r="LH194" s="32"/>
      <c r="LI194" s="32"/>
      <c r="LJ194" s="32"/>
      <c r="LK194" s="32"/>
      <c r="LL194" s="32"/>
      <c r="LM194" s="32"/>
      <c r="LN194" s="32"/>
      <c r="LO194" s="32"/>
      <c r="LP194" s="32"/>
      <c r="LQ194" s="32"/>
    </row>
    <row r="195" spans="2:329"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c r="EL195" s="32"/>
      <c r="EM195" s="32"/>
      <c r="EN195" s="32"/>
      <c r="EO195" s="32"/>
      <c r="EP195" s="32"/>
      <c r="EQ195" s="32"/>
      <c r="ER195" s="32"/>
      <c r="ES195" s="32"/>
      <c r="ET195" s="32"/>
      <c r="EU195" s="32"/>
      <c r="EV195" s="32"/>
      <c r="EW195" s="32"/>
      <c r="EX195" s="32"/>
      <c r="EY195" s="32"/>
      <c r="EZ195" s="32"/>
      <c r="FA195" s="32"/>
      <c r="FB195" s="32"/>
      <c r="FC195" s="32"/>
      <c r="FD195" s="32"/>
      <c r="FE195" s="32"/>
      <c r="FF195" s="32"/>
      <c r="FG195" s="32"/>
      <c r="FH195" s="32"/>
      <c r="FI195" s="32"/>
      <c r="FJ195" s="32"/>
      <c r="FK195" s="32"/>
      <c r="FL195" s="32"/>
      <c r="FM195" s="32"/>
      <c r="FN195" s="32"/>
      <c r="FO195" s="32"/>
      <c r="FP195" s="32"/>
      <c r="FQ195" s="32"/>
      <c r="FR195" s="32"/>
      <c r="FS195" s="32"/>
      <c r="FT195" s="32"/>
      <c r="FU195" s="32"/>
      <c r="FV195" s="32"/>
      <c r="FW195" s="32"/>
      <c r="FX195" s="32"/>
      <c r="FY195" s="32"/>
      <c r="FZ195" s="32"/>
      <c r="GA195" s="32"/>
      <c r="GB195" s="32"/>
      <c r="GC195" s="32"/>
      <c r="GD195" s="32"/>
      <c r="GE195" s="32"/>
      <c r="GF195" s="32"/>
      <c r="GG195" s="32"/>
      <c r="GH195" s="32"/>
      <c r="GI195" s="32"/>
      <c r="GJ195" s="32"/>
      <c r="GK195" s="32"/>
      <c r="GL195" s="32"/>
      <c r="GM195" s="32"/>
      <c r="GN195" s="32"/>
      <c r="GO195" s="32"/>
      <c r="GP195" s="32"/>
      <c r="GQ195" s="32"/>
      <c r="GR195" s="32"/>
      <c r="GS195" s="32"/>
      <c r="GT195" s="32"/>
      <c r="GU195" s="32"/>
      <c r="GV195" s="32"/>
      <c r="GW195" s="32"/>
      <c r="GX195" s="32"/>
      <c r="GY195" s="32"/>
      <c r="GZ195" s="32"/>
      <c r="HA195" s="32"/>
      <c r="HB195" s="32"/>
      <c r="HC195" s="32"/>
      <c r="HD195" s="32"/>
      <c r="HE195" s="32"/>
      <c r="HF195" s="32"/>
      <c r="HG195" s="32"/>
      <c r="HH195" s="32"/>
      <c r="HI195" s="32"/>
      <c r="HJ195" s="32"/>
      <c r="HK195" s="32"/>
      <c r="HL195" s="32"/>
      <c r="HM195" s="32"/>
      <c r="HN195" s="32"/>
      <c r="HO195" s="32"/>
      <c r="HP195" s="32"/>
      <c r="HQ195" s="32"/>
      <c r="HR195" s="32"/>
      <c r="HS195" s="32"/>
      <c r="HT195" s="32"/>
      <c r="HU195" s="32"/>
      <c r="HV195" s="32"/>
      <c r="HW195" s="32"/>
      <c r="HX195" s="32"/>
      <c r="HY195" s="32"/>
      <c r="HZ195" s="32"/>
      <c r="IA195" s="32"/>
      <c r="IB195" s="32"/>
      <c r="IC195" s="32"/>
      <c r="ID195" s="32"/>
      <c r="IE195" s="32"/>
      <c r="IF195" s="32"/>
      <c r="IG195" s="32"/>
      <c r="IH195" s="32"/>
      <c r="II195" s="32"/>
      <c r="IJ195" s="32"/>
      <c r="IK195" s="32"/>
      <c r="IL195" s="32"/>
      <c r="IM195" s="32"/>
      <c r="IN195" s="32"/>
      <c r="IO195" s="32"/>
      <c r="IP195" s="32"/>
      <c r="IQ195" s="32"/>
      <c r="IR195" s="32"/>
      <c r="IS195" s="32"/>
      <c r="IT195" s="32"/>
      <c r="IU195" s="32"/>
      <c r="IV195" s="32"/>
      <c r="IW195" s="32"/>
      <c r="IX195" s="32"/>
      <c r="IY195" s="32"/>
      <c r="IZ195" s="32"/>
      <c r="JA195" s="32"/>
      <c r="JB195" s="32"/>
      <c r="JC195" s="32"/>
      <c r="JD195" s="32"/>
      <c r="JE195" s="32"/>
      <c r="JF195" s="32"/>
      <c r="JG195" s="32"/>
      <c r="JH195" s="32"/>
      <c r="JI195" s="32"/>
      <c r="JJ195" s="32"/>
      <c r="JK195" s="32"/>
      <c r="JL195" s="32"/>
      <c r="JM195" s="32"/>
      <c r="JN195" s="32"/>
      <c r="JO195" s="32"/>
      <c r="JP195" s="32"/>
      <c r="JQ195" s="32"/>
      <c r="JR195" s="32"/>
      <c r="JS195" s="32"/>
      <c r="JT195" s="32"/>
      <c r="JU195" s="32"/>
      <c r="JV195" s="32"/>
      <c r="JW195" s="32"/>
      <c r="JX195" s="32"/>
      <c r="JY195" s="32"/>
      <c r="JZ195" s="32"/>
      <c r="KA195" s="32"/>
      <c r="KB195" s="32"/>
      <c r="KC195" s="32"/>
      <c r="KD195" s="32"/>
      <c r="KE195" s="32"/>
      <c r="KF195" s="32"/>
      <c r="KG195" s="32"/>
      <c r="KH195" s="32"/>
      <c r="KI195" s="32"/>
      <c r="KJ195" s="32"/>
      <c r="KK195" s="32"/>
      <c r="KL195" s="32"/>
      <c r="KM195" s="32"/>
      <c r="KN195" s="32"/>
      <c r="KO195" s="32"/>
      <c r="KP195" s="32"/>
      <c r="KQ195" s="32"/>
      <c r="KR195" s="32"/>
      <c r="KS195" s="32"/>
      <c r="KT195" s="32"/>
      <c r="KU195" s="32"/>
      <c r="KV195" s="32"/>
      <c r="KW195" s="32"/>
      <c r="KX195" s="32"/>
      <c r="KY195" s="32"/>
      <c r="KZ195" s="32"/>
      <c r="LA195" s="32"/>
      <c r="LB195" s="32"/>
      <c r="LC195" s="32"/>
      <c r="LD195" s="32"/>
      <c r="LE195" s="32"/>
      <c r="LF195" s="32"/>
      <c r="LG195" s="32"/>
      <c r="LH195" s="32"/>
      <c r="LI195" s="32"/>
      <c r="LJ195" s="32"/>
      <c r="LK195" s="32"/>
      <c r="LL195" s="32"/>
      <c r="LM195" s="32"/>
      <c r="LN195" s="32"/>
      <c r="LO195" s="32"/>
      <c r="LP195" s="32"/>
      <c r="LQ195" s="32"/>
    </row>
    <row r="196" spans="2:329"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c r="EL196" s="32"/>
      <c r="EM196" s="32"/>
      <c r="EN196" s="32"/>
      <c r="EO196" s="32"/>
      <c r="EP196" s="32"/>
      <c r="EQ196" s="32"/>
      <c r="ER196" s="32"/>
      <c r="ES196" s="32"/>
      <c r="ET196" s="32"/>
      <c r="EU196" s="32"/>
      <c r="EV196" s="32"/>
      <c r="EW196" s="32"/>
      <c r="EX196" s="32"/>
      <c r="EY196" s="32"/>
      <c r="EZ196" s="32"/>
      <c r="FA196" s="32"/>
      <c r="FB196" s="32"/>
      <c r="FC196" s="32"/>
      <c r="FD196" s="32"/>
      <c r="FE196" s="32"/>
      <c r="FF196" s="32"/>
      <c r="FG196" s="32"/>
      <c r="FH196" s="32"/>
      <c r="FI196" s="32"/>
      <c r="FJ196" s="32"/>
      <c r="FK196" s="32"/>
      <c r="FL196" s="32"/>
      <c r="FM196" s="32"/>
      <c r="FN196" s="32"/>
      <c r="FO196" s="32"/>
      <c r="FP196" s="32"/>
      <c r="FQ196" s="32"/>
      <c r="FR196" s="32"/>
      <c r="FS196" s="32"/>
      <c r="FT196" s="32"/>
      <c r="FU196" s="32"/>
      <c r="FV196" s="32"/>
      <c r="FW196" s="32"/>
      <c r="FX196" s="32"/>
      <c r="FY196" s="32"/>
      <c r="FZ196" s="32"/>
      <c r="GA196" s="32"/>
      <c r="GB196" s="32"/>
      <c r="GC196" s="32"/>
      <c r="GD196" s="32"/>
      <c r="GE196" s="32"/>
      <c r="GF196" s="32"/>
      <c r="GG196" s="32"/>
      <c r="GH196" s="32"/>
      <c r="GI196" s="32"/>
      <c r="GJ196" s="32"/>
      <c r="GK196" s="32"/>
      <c r="GL196" s="32"/>
      <c r="GM196" s="32"/>
      <c r="GN196" s="32"/>
      <c r="GO196" s="32"/>
      <c r="GP196" s="32"/>
      <c r="GQ196" s="32"/>
      <c r="GR196" s="32"/>
      <c r="GS196" s="32"/>
      <c r="GT196" s="32"/>
      <c r="GU196" s="32"/>
      <c r="GV196" s="32"/>
      <c r="GW196" s="32"/>
      <c r="GX196" s="32"/>
      <c r="GY196" s="32"/>
      <c r="GZ196" s="32"/>
      <c r="HA196" s="32"/>
      <c r="HB196" s="32"/>
      <c r="HC196" s="32"/>
      <c r="HD196" s="32"/>
      <c r="HE196" s="32"/>
      <c r="HF196" s="32"/>
      <c r="HG196" s="32"/>
      <c r="HH196" s="32"/>
      <c r="HI196" s="32"/>
      <c r="HJ196" s="32"/>
      <c r="HK196" s="32"/>
      <c r="HL196" s="32"/>
      <c r="HM196" s="32"/>
      <c r="HN196" s="32"/>
      <c r="HO196" s="32"/>
      <c r="HP196" s="32"/>
      <c r="HQ196" s="32"/>
      <c r="HR196" s="32"/>
      <c r="HS196" s="32"/>
      <c r="HT196" s="32"/>
      <c r="HU196" s="32"/>
      <c r="HV196" s="32"/>
      <c r="HW196" s="32"/>
      <c r="HX196" s="32"/>
      <c r="HY196" s="32"/>
      <c r="HZ196" s="32"/>
      <c r="IA196" s="32"/>
      <c r="IB196" s="32"/>
      <c r="IC196" s="32"/>
      <c r="ID196" s="32"/>
      <c r="IE196" s="32"/>
      <c r="IF196" s="32"/>
      <c r="IG196" s="32"/>
      <c r="IH196" s="32"/>
      <c r="II196" s="32"/>
      <c r="IJ196" s="32"/>
      <c r="IK196" s="32"/>
      <c r="IL196" s="32"/>
      <c r="IM196" s="32"/>
      <c r="IN196" s="32"/>
      <c r="IO196" s="32"/>
      <c r="IP196" s="32"/>
      <c r="IQ196" s="32"/>
      <c r="IR196" s="32"/>
      <c r="IS196" s="32"/>
      <c r="IT196" s="32"/>
      <c r="IU196" s="32"/>
      <c r="IV196" s="32"/>
      <c r="IW196" s="32"/>
      <c r="IX196" s="32"/>
      <c r="IY196" s="32"/>
      <c r="IZ196" s="32"/>
      <c r="JA196" s="32"/>
      <c r="JB196" s="32"/>
      <c r="JC196" s="32"/>
      <c r="JD196" s="32"/>
      <c r="JE196" s="32"/>
      <c r="JF196" s="32"/>
      <c r="JG196" s="32"/>
      <c r="JH196" s="32"/>
      <c r="JI196" s="32"/>
      <c r="JJ196" s="32"/>
      <c r="JK196" s="32"/>
      <c r="JL196" s="32"/>
      <c r="JM196" s="32"/>
      <c r="JN196" s="32"/>
      <c r="JO196" s="32"/>
      <c r="JP196" s="32"/>
      <c r="JQ196" s="32"/>
      <c r="JR196" s="32"/>
      <c r="JS196" s="32"/>
      <c r="JT196" s="32"/>
      <c r="JU196" s="32"/>
      <c r="JV196" s="32"/>
      <c r="JW196" s="32"/>
      <c r="JX196" s="32"/>
      <c r="JY196" s="32"/>
      <c r="JZ196" s="32"/>
      <c r="KA196" s="32"/>
      <c r="KB196" s="32"/>
      <c r="KC196" s="32"/>
      <c r="KD196" s="32"/>
      <c r="KE196" s="32"/>
      <c r="KF196" s="32"/>
      <c r="KG196" s="32"/>
      <c r="KH196" s="32"/>
      <c r="KI196" s="32"/>
      <c r="KJ196" s="32"/>
      <c r="KK196" s="32"/>
      <c r="KL196" s="32"/>
      <c r="KM196" s="32"/>
      <c r="KN196" s="32"/>
      <c r="KO196" s="32"/>
      <c r="KP196" s="32"/>
      <c r="KQ196" s="32"/>
      <c r="KR196" s="32"/>
      <c r="KS196" s="32"/>
      <c r="KT196" s="32"/>
      <c r="KU196" s="32"/>
      <c r="KV196" s="32"/>
      <c r="KW196" s="32"/>
      <c r="KX196" s="32"/>
      <c r="KY196" s="32"/>
      <c r="KZ196" s="32"/>
      <c r="LA196" s="32"/>
      <c r="LB196" s="32"/>
      <c r="LC196" s="32"/>
      <c r="LD196" s="32"/>
      <c r="LE196" s="32"/>
      <c r="LF196" s="32"/>
      <c r="LG196" s="32"/>
      <c r="LH196" s="32"/>
      <c r="LI196" s="32"/>
      <c r="LJ196" s="32"/>
      <c r="LK196" s="32"/>
      <c r="LL196" s="32"/>
      <c r="LM196" s="32"/>
      <c r="LN196" s="32"/>
      <c r="LO196" s="32"/>
      <c r="LP196" s="32"/>
      <c r="LQ196" s="32"/>
    </row>
    <row r="197" spans="2:329"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c r="EL197" s="32"/>
      <c r="EM197" s="32"/>
      <c r="EN197" s="32"/>
      <c r="EO197" s="32"/>
      <c r="EP197" s="32"/>
      <c r="EQ197" s="32"/>
      <c r="ER197" s="32"/>
      <c r="ES197" s="32"/>
      <c r="ET197" s="32"/>
      <c r="EU197" s="32"/>
      <c r="EV197" s="32"/>
      <c r="EW197" s="32"/>
      <c r="EX197" s="32"/>
      <c r="EY197" s="32"/>
      <c r="EZ197" s="32"/>
      <c r="FA197" s="32"/>
      <c r="FB197" s="32"/>
      <c r="FC197" s="32"/>
      <c r="FD197" s="32"/>
      <c r="FE197" s="32"/>
      <c r="FF197" s="32"/>
      <c r="FG197" s="32"/>
      <c r="FH197" s="32"/>
      <c r="FI197" s="32"/>
      <c r="FJ197" s="32"/>
      <c r="FK197" s="32"/>
      <c r="FL197" s="32"/>
      <c r="FM197" s="32"/>
      <c r="FN197" s="32"/>
      <c r="FO197" s="32"/>
      <c r="FP197" s="32"/>
      <c r="FQ197" s="32"/>
      <c r="FR197" s="32"/>
      <c r="FS197" s="32"/>
      <c r="FT197" s="32"/>
      <c r="FU197" s="32"/>
      <c r="FV197" s="32"/>
      <c r="FW197" s="32"/>
      <c r="FX197" s="32"/>
      <c r="FY197" s="32"/>
      <c r="FZ197" s="32"/>
      <c r="GA197" s="32"/>
      <c r="GB197" s="32"/>
      <c r="GC197" s="32"/>
      <c r="GD197" s="32"/>
      <c r="GE197" s="32"/>
      <c r="GF197" s="32"/>
      <c r="GG197" s="32"/>
      <c r="GH197" s="32"/>
      <c r="GI197" s="32"/>
      <c r="GJ197" s="32"/>
      <c r="GK197" s="32"/>
      <c r="GL197" s="32"/>
      <c r="GM197" s="32"/>
      <c r="GN197" s="32"/>
      <c r="GO197" s="32"/>
      <c r="GP197" s="32"/>
      <c r="GQ197" s="32"/>
      <c r="GR197" s="32"/>
      <c r="GS197" s="32"/>
      <c r="GT197" s="32"/>
      <c r="GU197" s="32"/>
      <c r="GV197" s="32"/>
      <c r="GW197" s="32"/>
      <c r="GX197" s="32"/>
      <c r="GY197" s="32"/>
      <c r="GZ197" s="32"/>
      <c r="HA197" s="32"/>
      <c r="HB197" s="32"/>
      <c r="HC197" s="32"/>
      <c r="HD197" s="32"/>
      <c r="HE197" s="32"/>
      <c r="HF197" s="32"/>
      <c r="HG197" s="32"/>
      <c r="HH197" s="32"/>
      <c r="HI197" s="32"/>
      <c r="HJ197" s="32"/>
      <c r="HK197" s="32"/>
      <c r="HL197" s="32"/>
      <c r="HM197" s="32"/>
      <c r="HN197" s="32"/>
      <c r="HO197" s="32"/>
      <c r="HP197" s="32"/>
      <c r="HQ197" s="32"/>
      <c r="HR197" s="32"/>
      <c r="HS197" s="32"/>
      <c r="HT197" s="32"/>
      <c r="HU197" s="32"/>
      <c r="HV197" s="32"/>
      <c r="HW197" s="32"/>
      <c r="HX197" s="32"/>
      <c r="HY197" s="32"/>
      <c r="HZ197" s="32"/>
      <c r="IA197" s="32"/>
      <c r="IB197" s="32"/>
      <c r="IC197" s="32"/>
      <c r="ID197" s="32"/>
      <c r="IE197" s="32"/>
      <c r="IF197" s="32"/>
      <c r="IG197" s="32"/>
      <c r="IH197" s="32"/>
      <c r="II197" s="32"/>
      <c r="IJ197" s="32"/>
      <c r="IK197" s="32"/>
      <c r="IL197" s="32"/>
      <c r="IM197" s="32"/>
      <c r="IN197" s="32"/>
      <c r="IO197" s="32"/>
      <c r="IP197" s="32"/>
      <c r="IQ197" s="32"/>
      <c r="IR197" s="32"/>
      <c r="IS197" s="32"/>
      <c r="IT197" s="32"/>
      <c r="IU197" s="32"/>
      <c r="IV197" s="32"/>
      <c r="IW197" s="32"/>
      <c r="IX197" s="32"/>
      <c r="IY197" s="32"/>
      <c r="IZ197" s="32"/>
      <c r="JA197" s="32"/>
      <c r="JB197" s="32"/>
      <c r="JC197" s="32"/>
      <c r="JD197" s="32"/>
      <c r="JE197" s="32"/>
      <c r="JF197" s="32"/>
      <c r="JG197" s="32"/>
      <c r="JH197" s="32"/>
      <c r="JI197" s="32"/>
      <c r="JJ197" s="32"/>
      <c r="JK197" s="32"/>
      <c r="JL197" s="32"/>
      <c r="JM197" s="32"/>
      <c r="JN197" s="32"/>
      <c r="JO197" s="32"/>
      <c r="JP197" s="32"/>
      <c r="JQ197" s="32"/>
      <c r="JR197" s="32"/>
      <c r="JS197" s="32"/>
      <c r="JT197" s="32"/>
      <c r="JU197" s="32"/>
      <c r="JV197" s="32"/>
      <c r="JW197" s="32"/>
      <c r="JX197" s="32"/>
      <c r="JY197" s="32"/>
      <c r="JZ197" s="32"/>
      <c r="KA197" s="32"/>
      <c r="KB197" s="32"/>
      <c r="KC197" s="32"/>
      <c r="KD197" s="32"/>
      <c r="KE197" s="32"/>
      <c r="KF197" s="32"/>
      <c r="KG197" s="32"/>
      <c r="KH197" s="32"/>
      <c r="KI197" s="32"/>
      <c r="KJ197" s="32"/>
      <c r="KK197" s="32"/>
      <c r="KL197" s="32"/>
      <c r="KM197" s="32"/>
      <c r="KN197" s="32"/>
      <c r="KO197" s="32"/>
      <c r="KP197" s="32"/>
      <c r="KQ197" s="32"/>
      <c r="KR197" s="32"/>
      <c r="KS197" s="32"/>
      <c r="KT197" s="32"/>
      <c r="KU197" s="32"/>
      <c r="KV197" s="32"/>
      <c r="KW197" s="32"/>
      <c r="KX197" s="32"/>
      <c r="KY197" s="32"/>
      <c r="KZ197" s="32"/>
      <c r="LA197" s="32"/>
      <c r="LB197" s="32"/>
      <c r="LC197" s="32"/>
      <c r="LD197" s="32"/>
      <c r="LE197" s="32"/>
      <c r="LF197" s="32"/>
      <c r="LG197" s="32"/>
      <c r="LH197" s="32"/>
      <c r="LI197" s="32"/>
      <c r="LJ197" s="32"/>
      <c r="LK197" s="32"/>
      <c r="LL197" s="32"/>
      <c r="LM197" s="32"/>
      <c r="LN197" s="32"/>
      <c r="LO197" s="32"/>
      <c r="LP197" s="32"/>
      <c r="LQ197" s="32"/>
    </row>
    <row r="198" spans="2:329"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c r="DY198" s="32"/>
      <c r="DZ198" s="32"/>
      <c r="EA198" s="32"/>
      <c r="EB198" s="32"/>
      <c r="EC198" s="32"/>
      <c r="ED198" s="32"/>
      <c r="EE198" s="32"/>
      <c r="EF198" s="32"/>
      <c r="EG198" s="32"/>
      <c r="EH198" s="32"/>
      <c r="EI198" s="32"/>
      <c r="EJ198" s="32"/>
      <c r="EK198" s="32"/>
      <c r="EL198" s="32"/>
      <c r="EM198" s="32"/>
      <c r="EN198" s="32"/>
      <c r="EO198" s="32"/>
      <c r="EP198" s="32"/>
      <c r="EQ198" s="32"/>
      <c r="ER198" s="32"/>
      <c r="ES198" s="32"/>
      <c r="ET198" s="32"/>
      <c r="EU198" s="32"/>
      <c r="EV198" s="32"/>
      <c r="EW198" s="32"/>
      <c r="EX198" s="32"/>
      <c r="EY198" s="32"/>
      <c r="EZ198" s="32"/>
      <c r="FA198" s="32"/>
      <c r="FB198" s="32"/>
      <c r="FC198" s="32"/>
      <c r="FD198" s="32"/>
      <c r="FE198" s="32"/>
      <c r="FF198" s="32"/>
      <c r="FG198" s="32"/>
      <c r="FH198" s="32"/>
      <c r="FI198" s="32"/>
      <c r="FJ198" s="32"/>
      <c r="FK198" s="32"/>
      <c r="FL198" s="32"/>
      <c r="FM198" s="32"/>
      <c r="FN198" s="32"/>
      <c r="FO198" s="32"/>
      <c r="FP198" s="32"/>
      <c r="FQ198" s="32"/>
      <c r="FR198" s="32"/>
      <c r="FS198" s="32"/>
      <c r="FT198" s="32"/>
      <c r="FU198" s="32"/>
      <c r="FV198" s="32"/>
      <c r="FW198" s="32"/>
      <c r="FX198" s="32"/>
      <c r="FY198" s="32"/>
      <c r="FZ198" s="32"/>
      <c r="GA198" s="32"/>
      <c r="GB198" s="32"/>
      <c r="GC198" s="32"/>
      <c r="GD198" s="32"/>
      <c r="GE198" s="32"/>
      <c r="GF198" s="32"/>
      <c r="GG198" s="32"/>
      <c r="GH198" s="32"/>
      <c r="GI198" s="32"/>
      <c r="GJ198" s="32"/>
      <c r="GK198" s="32"/>
      <c r="GL198" s="32"/>
      <c r="GM198" s="32"/>
      <c r="GN198" s="32"/>
      <c r="GO198" s="32"/>
      <c r="GP198" s="32"/>
      <c r="GQ198" s="32"/>
      <c r="GR198" s="32"/>
      <c r="GS198" s="32"/>
      <c r="GT198" s="32"/>
      <c r="GU198" s="32"/>
      <c r="GV198" s="32"/>
      <c r="GW198" s="32"/>
      <c r="GX198" s="32"/>
      <c r="GY198" s="32"/>
      <c r="GZ198" s="32"/>
      <c r="HA198" s="32"/>
      <c r="HB198" s="32"/>
      <c r="HC198" s="32"/>
      <c r="HD198" s="32"/>
      <c r="HE198" s="32"/>
      <c r="HF198" s="32"/>
      <c r="HG198" s="32"/>
      <c r="HH198" s="32"/>
      <c r="HI198" s="32"/>
      <c r="HJ198" s="32"/>
      <c r="HK198" s="32"/>
      <c r="HL198" s="32"/>
      <c r="HM198" s="32"/>
      <c r="HN198" s="32"/>
      <c r="HO198" s="32"/>
      <c r="HP198" s="32"/>
      <c r="HQ198" s="32"/>
      <c r="HR198" s="32"/>
      <c r="HS198" s="32"/>
      <c r="HT198" s="32"/>
      <c r="HU198" s="32"/>
      <c r="HV198" s="32"/>
      <c r="HW198" s="32"/>
      <c r="HX198" s="32"/>
      <c r="HY198" s="32"/>
      <c r="HZ198" s="32"/>
      <c r="IA198" s="32"/>
      <c r="IB198" s="32"/>
      <c r="IC198" s="32"/>
      <c r="ID198" s="32"/>
      <c r="IE198" s="32"/>
      <c r="IF198" s="32"/>
      <c r="IG198" s="32"/>
      <c r="IH198" s="32"/>
      <c r="II198" s="32"/>
      <c r="IJ198" s="32"/>
      <c r="IK198" s="32"/>
      <c r="IL198" s="32"/>
      <c r="IM198" s="32"/>
      <c r="IN198" s="32"/>
      <c r="IO198" s="32"/>
      <c r="IP198" s="32"/>
      <c r="IQ198" s="32"/>
      <c r="IR198" s="32"/>
      <c r="IS198" s="32"/>
      <c r="IT198" s="32"/>
      <c r="IU198" s="32"/>
      <c r="IV198" s="32"/>
      <c r="IW198" s="32"/>
      <c r="IX198" s="32"/>
      <c r="IY198" s="32"/>
      <c r="IZ198" s="32"/>
      <c r="JA198" s="32"/>
      <c r="JB198" s="32"/>
      <c r="JC198" s="32"/>
      <c r="JD198" s="32"/>
      <c r="JE198" s="32"/>
      <c r="JF198" s="32"/>
      <c r="JG198" s="32"/>
      <c r="JH198" s="32"/>
      <c r="JI198" s="32"/>
      <c r="JJ198" s="32"/>
      <c r="JK198" s="32"/>
      <c r="JL198" s="32"/>
      <c r="JM198" s="32"/>
      <c r="JN198" s="32"/>
      <c r="JO198" s="32"/>
      <c r="JP198" s="32"/>
      <c r="JQ198" s="32"/>
      <c r="JR198" s="32"/>
      <c r="JS198" s="32"/>
      <c r="JT198" s="32"/>
      <c r="JU198" s="32"/>
      <c r="JV198" s="32"/>
      <c r="JW198" s="32"/>
      <c r="JX198" s="32"/>
      <c r="JY198" s="32"/>
      <c r="JZ198" s="32"/>
      <c r="KA198" s="32"/>
      <c r="KB198" s="32"/>
      <c r="KC198" s="32"/>
      <c r="KD198" s="32"/>
      <c r="KE198" s="32"/>
      <c r="KF198" s="32"/>
      <c r="KG198" s="32"/>
      <c r="KH198" s="32"/>
      <c r="KI198" s="32"/>
      <c r="KJ198" s="32"/>
      <c r="KK198" s="32"/>
      <c r="KL198" s="32"/>
      <c r="KM198" s="32"/>
      <c r="KN198" s="32"/>
      <c r="KO198" s="32"/>
      <c r="KP198" s="32"/>
      <c r="KQ198" s="32"/>
      <c r="KR198" s="32"/>
      <c r="KS198" s="32"/>
      <c r="KT198" s="32"/>
      <c r="KU198" s="32"/>
      <c r="KV198" s="32"/>
      <c r="KW198" s="32"/>
      <c r="KX198" s="32"/>
      <c r="KY198" s="32"/>
      <c r="KZ198" s="32"/>
      <c r="LA198" s="32"/>
      <c r="LB198" s="32"/>
      <c r="LC198" s="32"/>
      <c r="LD198" s="32"/>
      <c r="LE198" s="32"/>
      <c r="LF198" s="32"/>
      <c r="LG198" s="32"/>
      <c r="LH198" s="32"/>
      <c r="LI198" s="32"/>
      <c r="LJ198" s="32"/>
      <c r="LK198" s="32"/>
      <c r="LL198" s="32"/>
      <c r="LM198" s="32"/>
      <c r="LN198" s="32"/>
      <c r="LO198" s="32"/>
      <c r="LP198" s="32"/>
      <c r="LQ198" s="32"/>
    </row>
    <row r="199" spans="2:329"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c r="EL199" s="32"/>
      <c r="EM199" s="32"/>
      <c r="EN199" s="32"/>
      <c r="EO199" s="32"/>
      <c r="EP199" s="32"/>
      <c r="EQ199" s="32"/>
      <c r="ER199" s="32"/>
      <c r="ES199" s="32"/>
      <c r="ET199" s="32"/>
      <c r="EU199" s="32"/>
      <c r="EV199" s="32"/>
      <c r="EW199" s="32"/>
      <c r="EX199" s="32"/>
      <c r="EY199" s="32"/>
      <c r="EZ199" s="32"/>
      <c r="FA199" s="32"/>
      <c r="FB199" s="32"/>
      <c r="FC199" s="32"/>
      <c r="FD199" s="32"/>
      <c r="FE199" s="32"/>
      <c r="FF199" s="32"/>
      <c r="FG199" s="32"/>
      <c r="FH199" s="32"/>
      <c r="FI199" s="32"/>
      <c r="FJ199" s="32"/>
      <c r="FK199" s="32"/>
      <c r="FL199" s="32"/>
      <c r="FM199" s="32"/>
      <c r="FN199" s="32"/>
      <c r="FO199" s="32"/>
      <c r="FP199" s="32"/>
      <c r="FQ199" s="32"/>
      <c r="FR199" s="32"/>
      <c r="FS199" s="32"/>
      <c r="FT199" s="32"/>
      <c r="FU199" s="32"/>
      <c r="FV199" s="32"/>
      <c r="FW199" s="32"/>
      <c r="FX199" s="32"/>
      <c r="FY199" s="32"/>
      <c r="FZ199" s="32"/>
      <c r="GA199" s="32"/>
      <c r="GB199" s="32"/>
      <c r="GC199" s="32"/>
      <c r="GD199" s="32"/>
      <c r="GE199" s="32"/>
      <c r="GF199" s="32"/>
      <c r="GG199" s="32"/>
      <c r="GH199" s="32"/>
      <c r="GI199" s="32"/>
      <c r="GJ199" s="32"/>
      <c r="GK199" s="32"/>
      <c r="GL199" s="32"/>
      <c r="GM199" s="32"/>
      <c r="GN199" s="32"/>
      <c r="GO199" s="32"/>
      <c r="GP199" s="32"/>
      <c r="GQ199" s="32"/>
      <c r="GR199" s="32"/>
      <c r="GS199" s="32"/>
      <c r="GT199" s="32"/>
      <c r="GU199" s="32"/>
      <c r="GV199" s="32"/>
      <c r="GW199" s="32"/>
      <c r="GX199" s="32"/>
      <c r="GY199" s="32"/>
      <c r="GZ199" s="32"/>
      <c r="HA199" s="32"/>
      <c r="HB199" s="32"/>
      <c r="HC199" s="32"/>
      <c r="HD199" s="32"/>
      <c r="HE199" s="32"/>
      <c r="HF199" s="32"/>
      <c r="HG199" s="32"/>
      <c r="HH199" s="32"/>
      <c r="HI199" s="32"/>
      <c r="HJ199" s="32"/>
      <c r="HK199" s="32"/>
      <c r="HL199" s="32"/>
      <c r="HM199" s="32"/>
      <c r="HN199" s="32"/>
      <c r="HO199" s="32"/>
      <c r="HP199" s="32"/>
      <c r="HQ199" s="32"/>
      <c r="HR199" s="32"/>
      <c r="HS199" s="32"/>
      <c r="HT199" s="32"/>
      <c r="HU199" s="32"/>
      <c r="HV199" s="32"/>
      <c r="HW199" s="32"/>
      <c r="HX199" s="32"/>
      <c r="HY199" s="32"/>
      <c r="HZ199" s="32"/>
      <c r="IA199" s="32"/>
      <c r="IB199" s="32"/>
      <c r="IC199" s="32"/>
      <c r="ID199" s="32"/>
      <c r="IE199" s="32"/>
      <c r="IF199" s="32"/>
      <c r="IG199" s="32"/>
      <c r="IH199" s="32"/>
      <c r="II199" s="32"/>
      <c r="IJ199" s="32"/>
      <c r="IK199" s="32"/>
      <c r="IL199" s="32"/>
      <c r="IM199" s="32"/>
      <c r="IN199" s="32"/>
      <c r="IO199" s="32"/>
      <c r="IP199" s="32"/>
      <c r="IQ199" s="32"/>
      <c r="IR199" s="32"/>
      <c r="IS199" s="32"/>
      <c r="IT199" s="32"/>
      <c r="IU199" s="32"/>
      <c r="IV199" s="32"/>
      <c r="IW199" s="32"/>
      <c r="IX199" s="32"/>
      <c r="IY199" s="32"/>
      <c r="IZ199" s="32"/>
      <c r="JA199" s="32"/>
      <c r="JB199" s="32"/>
      <c r="JC199" s="32"/>
      <c r="JD199" s="32"/>
      <c r="JE199" s="32"/>
      <c r="JF199" s="32"/>
      <c r="JG199" s="32"/>
      <c r="JH199" s="32"/>
      <c r="JI199" s="32"/>
      <c r="JJ199" s="32"/>
      <c r="JK199" s="32"/>
      <c r="JL199" s="32"/>
      <c r="JM199" s="32"/>
      <c r="JN199" s="32"/>
      <c r="JO199" s="32"/>
      <c r="JP199" s="32"/>
      <c r="JQ199" s="32"/>
      <c r="JR199" s="32"/>
      <c r="JS199" s="32"/>
      <c r="JT199" s="32"/>
      <c r="JU199" s="32"/>
      <c r="JV199" s="32"/>
      <c r="JW199" s="32"/>
      <c r="JX199" s="32"/>
      <c r="JY199" s="32"/>
      <c r="JZ199" s="32"/>
      <c r="KA199" s="32"/>
      <c r="KB199" s="32"/>
      <c r="KC199" s="32"/>
      <c r="KD199" s="32"/>
      <c r="KE199" s="32"/>
      <c r="KF199" s="32"/>
      <c r="KG199" s="32"/>
      <c r="KH199" s="32"/>
      <c r="KI199" s="32"/>
      <c r="KJ199" s="32"/>
      <c r="KK199" s="32"/>
      <c r="KL199" s="32"/>
      <c r="KM199" s="32"/>
      <c r="KN199" s="32"/>
      <c r="KO199" s="32"/>
      <c r="KP199" s="32"/>
      <c r="KQ199" s="32"/>
      <c r="KR199" s="32"/>
      <c r="KS199" s="32"/>
      <c r="KT199" s="32"/>
      <c r="KU199" s="32"/>
      <c r="KV199" s="32"/>
      <c r="KW199" s="32"/>
      <c r="KX199" s="32"/>
      <c r="KY199" s="32"/>
      <c r="KZ199" s="32"/>
      <c r="LA199" s="32"/>
      <c r="LB199" s="32"/>
      <c r="LC199" s="32"/>
      <c r="LD199" s="32"/>
      <c r="LE199" s="32"/>
      <c r="LF199" s="32"/>
      <c r="LG199" s="32"/>
      <c r="LH199" s="32"/>
      <c r="LI199" s="32"/>
      <c r="LJ199" s="32"/>
      <c r="LK199" s="32"/>
      <c r="LL199" s="32"/>
      <c r="LM199" s="32"/>
      <c r="LN199" s="32"/>
      <c r="LO199" s="32"/>
      <c r="LP199" s="32"/>
      <c r="LQ199" s="32"/>
    </row>
    <row r="200" spans="2:329"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c r="EL200" s="32"/>
      <c r="EM200" s="32"/>
      <c r="EN200" s="32"/>
      <c r="EO200" s="32"/>
      <c r="EP200" s="32"/>
      <c r="EQ200" s="32"/>
      <c r="ER200" s="32"/>
      <c r="ES200" s="32"/>
      <c r="ET200" s="32"/>
      <c r="EU200" s="32"/>
      <c r="EV200" s="32"/>
      <c r="EW200" s="32"/>
      <c r="EX200" s="32"/>
      <c r="EY200" s="32"/>
      <c r="EZ200" s="32"/>
      <c r="FA200" s="32"/>
      <c r="FB200" s="32"/>
      <c r="FC200" s="32"/>
      <c r="FD200" s="32"/>
      <c r="FE200" s="32"/>
      <c r="FF200" s="32"/>
      <c r="FG200" s="32"/>
      <c r="FH200" s="32"/>
      <c r="FI200" s="32"/>
      <c r="FJ200" s="32"/>
      <c r="FK200" s="32"/>
      <c r="FL200" s="32"/>
      <c r="FM200" s="32"/>
      <c r="FN200" s="32"/>
      <c r="FO200" s="32"/>
      <c r="FP200" s="32"/>
      <c r="FQ200" s="32"/>
      <c r="FR200" s="32"/>
      <c r="FS200" s="32"/>
      <c r="FT200" s="32"/>
      <c r="FU200" s="32"/>
      <c r="FV200" s="32"/>
      <c r="FW200" s="32"/>
      <c r="FX200" s="32"/>
      <c r="FY200" s="32"/>
      <c r="FZ200" s="32"/>
      <c r="GA200" s="32"/>
      <c r="GB200" s="32"/>
      <c r="GC200" s="32"/>
      <c r="GD200" s="32"/>
      <c r="GE200" s="32"/>
      <c r="GF200" s="32"/>
      <c r="GG200" s="32"/>
      <c r="GH200" s="32"/>
      <c r="GI200" s="32"/>
      <c r="GJ200" s="32"/>
      <c r="GK200" s="32"/>
      <c r="GL200" s="32"/>
      <c r="GM200" s="32"/>
      <c r="GN200" s="32"/>
      <c r="GO200" s="32"/>
      <c r="GP200" s="32"/>
      <c r="GQ200" s="32"/>
      <c r="GR200" s="32"/>
      <c r="GS200" s="32"/>
      <c r="GT200" s="32"/>
      <c r="GU200" s="32"/>
      <c r="GV200" s="32"/>
      <c r="GW200" s="32"/>
      <c r="GX200" s="32"/>
      <c r="GY200" s="32"/>
      <c r="GZ200" s="32"/>
      <c r="HA200" s="32"/>
      <c r="HB200" s="32"/>
      <c r="HC200" s="32"/>
      <c r="HD200" s="32"/>
      <c r="HE200" s="32"/>
      <c r="HF200" s="32"/>
      <c r="HG200" s="32"/>
      <c r="HH200" s="32"/>
      <c r="HI200" s="32"/>
      <c r="HJ200" s="32"/>
      <c r="HK200" s="32"/>
      <c r="HL200" s="32"/>
      <c r="HM200" s="32"/>
      <c r="HN200" s="32"/>
      <c r="HO200" s="32"/>
      <c r="HP200" s="32"/>
      <c r="HQ200" s="32"/>
      <c r="HR200" s="32"/>
      <c r="HS200" s="32"/>
      <c r="HT200" s="32"/>
      <c r="HU200" s="32"/>
      <c r="HV200" s="32"/>
      <c r="HW200" s="32"/>
      <c r="HX200" s="32"/>
      <c r="HY200" s="32"/>
      <c r="HZ200" s="32"/>
      <c r="IA200" s="32"/>
      <c r="IB200" s="32"/>
      <c r="IC200" s="32"/>
      <c r="ID200" s="32"/>
      <c r="IE200" s="32"/>
      <c r="IF200" s="32"/>
      <c r="IG200" s="32"/>
      <c r="IH200" s="32"/>
      <c r="II200" s="32"/>
      <c r="IJ200" s="32"/>
      <c r="IK200" s="32"/>
      <c r="IL200" s="32"/>
      <c r="IM200" s="32"/>
      <c r="IN200" s="32"/>
      <c r="IO200" s="32"/>
      <c r="IP200" s="32"/>
      <c r="IQ200" s="32"/>
      <c r="IR200" s="32"/>
      <c r="IS200" s="32"/>
      <c r="IT200" s="32"/>
      <c r="IU200" s="32"/>
      <c r="IV200" s="32"/>
      <c r="IW200" s="32"/>
      <c r="IX200" s="32"/>
      <c r="IY200" s="32"/>
      <c r="IZ200" s="32"/>
      <c r="JA200" s="32"/>
      <c r="JB200" s="32"/>
      <c r="JC200" s="32"/>
      <c r="JD200" s="32"/>
      <c r="JE200" s="32"/>
      <c r="JF200" s="32"/>
      <c r="JG200" s="32"/>
      <c r="JH200" s="32"/>
      <c r="JI200" s="32"/>
      <c r="JJ200" s="32"/>
      <c r="JK200" s="32"/>
      <c r="JL200" s="32"/>
      <c r="JM200" s="32"/>
      <c r="JN200" s="32"/>
      <c r="JO200" s="32"/>
      <c r="JP200" s="32"/>
      <c r="JQ200" s="32"/>
      <c r="JR200" s="32"/>
      <c r="JS200" s="32"/>
      <c r="JT200" s="32"/>
      <c r="JU200" s="32"/>
      <c r="JV200" s="32"/>
      <c r="JW200" s="32"/>
      <c r="JX200" s="32"/>
      <c r="JY200" s="32"/>
      <c r="JZ200" s="32"/>
      <c r="KA200" s="32"/>
      <c r="KB200" s="32"/>
      <c r="KC200" s="32"/>
      <c r="KD200" s="32"/>
      <c r="KE200" s="32"/>
      <c r="KF200" s="32"/>
      <c r="KG200" s="32"/>
      <c r="KH200" s="32"/>
      <c r="KI200" s="32"/>
      <c r="KJ200" s="32"/>
      <c r="KK200" s="32"/>
      <c r="KL200" s="32"/>
      <c r="KM200" s="32"/>
      <c r="KN200" s="32"/>
      <c r="KO200" s="32"/>
      <c r="KP200" s="32"/>
      <c r="KQ200" s="32"/>
      <c r="KR200" s="32"/>
      <c r="KS200" s="32"/>
      <c r="KT200" s="32"/>
      <c r="KU200" s="32"/>
      <c r="KV200" s="32"/>
      <c r="KW200" s="32"/>
      <c r="KX200" s="32"/>
      <c r="KY200" s="32"/>
      <c r="KZ200" s="32"/>
      <c r="LA200" s="32"/>
      <c r="LB200" s="32"/>
      <c r="LC200" s="32"/>
      <c r="LD200" s="32"/>
      <c r="LE200" s="32"/>
      <c r="LF200" s="32"/>
      <c r="LG200" s="32"/>
      <c r="LH200" s="32"/>
      <c r="LI200" s="32"/>
      <c r="LJ200" s="32"/>
      <c r="LK200" s="32"/>
      <c r="LL200" s="32"/>
      <c r="LM200" s="32"/>
      <c r="LN200" s="32"/>
      <c r="LO200" s="32"/>
      <c r="LP200" s="32"/>
      <c r="LQ200" s="32"/>
    </row>
    <row r="201" spans="2:329"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2"/>
      <c r="ET201" s="32"/>
      <c r="EU201" s="32"/>
      <c r="EV201" s="32"/>
      <c r="EW201" s="32"/>
      <c r="EX201" s="32"/>
      <c r="EY201" s="32"/>
      <c r="EZ201" s="32"/>
      <c r="FA201" s="32"/>
      <c r="FB201" s="32"/>
      <c r="FC201" s="32"/>
      <c r="FD201" s="32"/>
      <c r="FE201" s="32"/>
      <c r="FF201" s="32"/>
      <c r="FG201" s="32"/>
      <c r="FH201" s="32"/>
      <c r="FI201" s="32"/>
      <c r="FJ201" s="32"/>
      <c r="FK201" s="32"/>
      <c r="FL201" s="32"/>
      <c r="FM201" s="32"/>
      <c r="FN201" s="32"/>
      <c r="FO201" s="32"/>
      <c r="FP201" s="32"/>
      <c r="FQ201" s="32"/>
      <c r="FR201" s="32"/>
      <c r="FS201" s="32"/>
      <c r="FT201" s="32"/>
      <c r="FU201" s="32"/>
      <c r="FV201" s="32"/>
      <c r="FW201" s="32"/>
      <c r="FX201" s="32"/>
      <c r="FY201" s="32"/>
      <c r="FZ201" s="32"/>
      <c r="GA201" s="32"/>
      <c r="GB201" s="32"/>
      <c r="GC201" s="32"/>
      <c r="GD201" s="32"/>
      <c r="GE201" s="32"/>
      <c r="GF201" s="32"/>
      <c r="GG201" s="32"/>
      <c r="GH201" s="32"/>
      <c r="GI201" s="32"/>
      <c r="GJ201" s="32"/>
      <c r="GK201" s="32"/>
      <c r="GL201" s="32"/>
      <c r="GM201" s="32"/>
      <c r="GN201" s="32"/>
      <c r="GO201" s="32"/>
      <c r="GP201" s="32"/>
      <c r="GQ201" s="32"/>
      <c r="GR201" s="32"/>
      <c r="GS201" s="32"/>
      <c r="GT201" s="32"/>
      <c r="GU201" s="32"/>
      <c r="GV201" s="32"/>
      <c r="GW201" s="32"/>
      <c r="GX201" s="32"/>
      <c r="GY201" s="32"/>
      <c r="GZ201" s="32"/>
      <c r="HA201" s="32"/>
      <c r="HB201" s="32"/>
      <c r="HC201" s="32"/>
      <c r="HD201" s="32"/>
      <c r="HE201" s="32"/>
      <c r="HF201" s="32"/>
      <c r="HG201" s="32"/>
      <c r="HH201" s="32"/>
      <c r="HI201" s="32"/>
      <c r="HJ201" s="32"/>
      <c r="HK201" s="32"/>
      <c r="HL201" s="32"/>
      <c r="HM201" s="32"/>
      <c r="HN201" s="32"/>
      <c r="HO201" s="32"/>
      <c r="HP201" s="32"/>
      <c r="HQ201" s="32"/>
      <c r="HR201" s="32"/>
      <c r="HS201" s="32"/>
      <c r="HT201" s="32"/>
      <c r="HU201" s="32"/>
      <c r="HV201" s="32"/>
      <c r="HW201" s="32"/>
      <c r="HX201" s="32"/>
      <c r="HY201" s="32"/>
      <c r="HZ201" s="32"/>
      <c r="IA201" s="32"/>
      <c r="IB201" s="32"/>
      <c r="IC201" s="32"/>
      <c r="ID201" s="32"/>
      <c r="IE201" s="32"/>
      <c r="IF201" s="32"/>
      <c r="IG201" s="32"/>
      <c r="IH201" s="32"/>
      <c r="II201" s="32"/>
      <c r="IJ201" s="32"/>
      <c r="IK201" s="32"/>
      <c r="IL201" s="32"/>
      <c r="IM201" s="32"/>
      <c r="IN201" s="32"/>
      <c r="IO201" s="32"/>
      <c r="IP201" s="32"/>
      <c r="IQ201" s="32"/>
      <c r="IR201" s="32"/>
      <c r="IS201" s="32"/>
      <c r="IT201" s="32"/>
      <c r="IU201" s="32"/>
      <c r="IV201" s="32"/>
      <c r="IW201" s="32"/>
      <c r="IX201" s="32"/>
      <c r="IY201" s="32"/>
      <c r="IZ201" s="32"/>
      <c r="JA201" s="32"/>
      <c r="JB201" s="32"/>
      <c r="JC201" s="32"/>
      <c r="JD201" s="32"/>
      <c r="JE201" s="32"/>
      <c r="JF201" s="32"/>
      <c r="JG201" s="32"/>
      <c r="JH201" s="32"/>
      <c r="JI201" s="32"/>
      <c r="JJ201" s="32"/>
      <c r="JK201" s="32"/>
      <c r="JL201" s="32"/>
      <c r="JM201" s="32"/>
      <c r="JN201" s="32"/>
      <c r="JO201" s="32"/>
      <c r="JP201" s="32"/>
      <c r="JQ201" s="32"/>
      <c r="JR201" s="32"/>
      <c r="JS201" s="32"/>
      <c r="JT201" s="32"/>
      <c r="JU201" s="32"/>
      <c r="JV201" s="32"/>
      <c r="JW201" s="32"/>
      <c r="JX201" s="32"/>
      <c r="JY201" s="32"/>
      <c r="JZ201" s="32"/>
      <c r="KA201" s="32"/>
      <c r="KB201" s="32"/>
      <c r="KC201" s="32"/>
      <c r="KD201" s="32"/>
      <c r="KE201" s="32"/>
      <c r="KF201" s="32"/>
      <c r="KG201" s="32"/>
      <c r="KH201" s="32"/>
      <c r="KI201" s="32"/>
      <c r="KJ201" s="32"/>
      <c r="KK201" s="32"/>
      <c r="KL201" s="32"/>
      <c r="KM201" s="32"/>
      <c r="KN201" s="32"/>
      <c r="KO201" s="32"/>
      <c r="KP201" s="32"/>
      <c r="KQ201" s="32"/>
      <c r="KR201" s="32"/>
      <c r="KS201" s="32"/>
      <c r="KT201" s="32"/>
      <c r="KU201" s="32"/>
      <c r="KV201" s="32"/>
      <c r="KW201" s="32"/>
      <c r="KX201" s="32"/>
      <c r="KY201" s="32"/>
      <c r="KZ201" s="32"/>
      <c r="LA201" s="32"/>
      <c r="LB201" s="32"/>
      <c r="LC201" s="32"/>
      <c r="LD201" s="32"/>
      <c r="LE201" s="32"/>
      <c r="LF201" s="32"/>
      <c r="LG201" s="32"/>
      <c r="LH201" s="32"/>
      <c r="LI201" s="32"/>
      <c r="LJ201" s="32"/>
      <c r="LK201" s="32"/>
      <c r="LL201" s="32"/>
      <c r="LM201" s="32"/>
      <c r="LN201" s="32"/>
      <c r="LO201" s="32"/>
      <c r="LP201" s="32"/>
      <c r="LQ201" s="32"/>
    </row>
    <row r="202" spans="2:329"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c r="EL202" s="32"/>
      <c r="EM202" s="32"/>
      <c r="EN202" s="32"/>
      <c r="EO202" s="32"/>
      <c r="EP202" s="32"/>
      <c r="EQ202" s="32"/>
      <c r="ER202" s="32"/>
      <c r="ES202" s="32"/>
      <c r="ET202" s="32"/>
      <c r="EU202" s="32"/>
      <c r="EV202" s="32"/>
      <c r="EW202" s="32"/>
      <c r="EX202" s="32"/>
      <c r="EY202" s="32"/>
      <c r="EZ202" s="32"/>
      <c r="FA202" s="32"/>
      <c r="FB202" s="32"/>
      <c r="FC202" s="32"/>
      <c r="FD202" s="32"/>
      <c r="FE202" s="32"/>
      <c r="FF202" s="32"/>
      <c r="FG202" s="32"/>
      <c r="FH202" s="32"/>
      <c r="FI202" s="32"/>
      <c r="FJ202" s="32"/>
      <c r="FK202" s="32"/>
      <c r="FL202" s="32"/>
      <c r="FM202" s="32"/>
      <c r="FN202" s="32"/>
      <c r="FO202" s="32"/>
      <c r="FP202" s="32"/>
      <c r="FQ202" s="32"/>
      <c r="FR202" s="32"/>
      <c r="FS202" s="32"/>
      <c r="FT202" s="32"/>
      <c r="FU202" s="32"/>
      <c r="FV202" s="32"/>
      <c r="FW202" s="32"/>
      <c r="FX202" s="32"/>
      <c r="FY202" s="32"/>
      <c r="FZ202" s="32"/>
      <c r="GA202" s="32"/>
      <c r="GB202" s="32"/>
      <c r="GC202" s="32"/>
      <c r="GD202" s="32"/>
      <c r="GE202" s="32"/>
      <c r="GF202" s="32"/>
      <c r="GG202" s="32"/>
      <c r="GH202" s="32"/>
      <c r="GI202" s="32"/>
      <c r="GJ202" s="32"/>
      <c r="GK202" s="32"/>
      <c r="GL202" s="32"/>
      <c r="GM202" s="32"/>
      <c r="GN202" s="32"/>
      <c r="GO202" s="32"/>
      <c r="GP202" s="32"/>
      <c r="GQ202" s="32"/>
      <c r="GR202" s="32"/>
      <c r="GS202" s="32"/>
      <c r="GT202" s="32"/>
      <c r="GU202" s="32"/>
      <c r="GV202" s="32"/>
      <c r="GW202" s="32"/>
      <c r="GX202" s="32"/>
      <c r="GY202" s="32"/>
      <c r="GZ202" s="32"/>
      <c r="HA202" s="32"/>
      <c r="HB202" s="32"/>
      <c r="HC202" s="32"/>
      <c r="HD202" s="32"/>
      <c r="HE202" s="32"/>
      <c r="HF202" s="32"/>
      <c r="HG202" s="32"/>
      <c r="HH202" s="32"/>
      <c r="HI202" s="32"/>
      <c r="HJ202" s="32"/>
      <c r="HK202" s="32"/>
      <c r="HL202" s="32"/>
      <c r="HM202" s="32"/>
      <c r="HN202" s="32"/>
      <c r="HO202" s="32"/>
      <c r="HP202" s="32"/>
      <c r="HQ202" s="32"/>
      <c r="HR202" s="32"/>
      <c r="HS202" s="32"/>
      <c r="HT202" s="32"/>
      <c r="HU202" s="32"/>
      <c r="HV202" s="32"/>
      <c r="HW202" s="32"/>
      <c r="HX202" s="32"/>
      <c r="HY202" s="32"/>
      <c r="HZ202" s="32"/>
      <c r="IA202" s="32"/>
      <c r="IB202" s="32"/>
      <c r="IC202" s="32"/>
      <c r="ID202" s="32"/>
      <c r="IE202" s="32"/>
      <c r="IF202" s="32"/>
      <c r="IG202" s="32"/>
      <c r="IH202" s="32"/>
      <c r="II202" s="32"/>
      <c r="IJ202" s="32"/>
      <c r="IK202" s="32"/>
      <c r="IL202" s="32"/>
      <c r="IM202" s="32"/>
      <c r="IN202" s="32"/>
      <c r="IO202" s="32"/>
      <c r="IP202" s="32"/>
      <c r="IQ202" s="32"/>
      <c r="IR202" s="32"/>
      <c r="IS202" s="32"/>
      <c r="IT202" s="32"/>
      <c r="IU202" s="32"/>
      <c r="IV202" s="32"/>
      <c r="IW202" s="32"/>
      <c r="IX202" s="32"/>
      <c r="IY202" s="32"/>
      <c r="IZ202" s="32"/>
      <c r="JA202" s="32"/>
      <c r="JB202" s="32"/>
      <c r="JC202" s="32"/>
      <c r="JD202" s="32"/>
      <c r="JE202" s="32"/>
      <c r="JF202" s="32"/>
      <c r="JG202" s="32"/>
      <c r="JH202" s="32"/>
      <c r="JI202" s="32"/>
      <c r="JJ202" s="32"/>
      <c r="JK202" s="32"/>
      <c r="JL202" s="32"/>
      <c r="JM202" s="32"/>
      <c r="JN202" s="32"/>
      <c r="JO202" s="32"/>
      <c r="JP202" s="32"/>
      <c r="JQ202" s="32"/>
      <c r="JR202" s="32"/>
      <c r="JS202" s="32"/>
      <c r="JT202" s="32"/>
      <c r="JU202" s="32"/>
      <c r="JV202" s="32"/>
      <c r="JW202" s="32"/>
      <c r="JX202" s="32"/>
      <c r="JY202" s="32"/>
      <c r="JZ202" s="32"/>
      <c r="KA202" s="32"/>
      <c r="KB202" s="32"/>
      <c r="KC202" s="32"/>
      <c r="KD202" s="32"/>
      <c r="KE202" s="32"/>
      <c r="KF202" s="32"/>
      <c r="KG202" s="32"/>
      <c r="KH202" s="32"/>
      <c r="KI202" s="32"/>
      <c r="KJ202" s="32"/>
      <c r="KK202" s="32"/>
      <c r="KL202" s="32"/>
      <c r="KM202" s="32"/>
      <c r="KN202" s="32"/>
      <c r="KO202" s="32"/>
      <c r="KP202" s="32"/>
      <c r="KQ202" s="32"/>
      <c r="KR202" s="32"/>
      <c r="KS202" s="32"/>
      <c r="KT202" s="32"/>
      <c r="KU202" s="32"/>
      <c r="KV202" s="32"/>
      <c r="KW202" s="32"/>
      <c r="KX202" s="32"/>
      <c r="KY202" s="32"/>
      <c r="KZ202" s="32"/>
      <c r="LA202" s="32"/>
      <c r="LB202" s="32"/>
      <c r="LC202" s="32"/>
      <c r="LD202" s="32"/>
      <c r="LE202" s="32"/>
      <c r="LF202" s="32"/>
      <c r="LG202" s="32"/>
      <c r="LH202" s="32"/>
      <c r="LI202" s="32"/>
      <c r="LJ202" s="32"/>
      <c r="LK202" s="32"/>
      <c r="LL202" s="32"/>
      <c r="LM202" s="32"/>
      <c r="LN202" s="32"/>
      <c r="LO202" s="32"/>
      <c r="LP202" s="32"/>
      <c r="LQ202" s="32"/>
    </row>
    <row r="203" spans="2:329"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c r="EL203" s="32"/>
      <c r="EM203" s="32"/>
      <c r="EN203" s="32"/>
      <c r="EO203" s="32"/>
      <c r="EP203" s="32"/>
      <c r="EQ203" s="32"/>
      <c r="ER203" s="32"/>
      <c r="ES203" s="32"/>
      <c r="ET203" s="32"/>
      <c r="EU203" s="32"/>
      <c r="EV203" s="32"/>
      <c r="EW203" s="32"/>
      <c r="EX203" s="32"/>
      <c r="EY203" s="32"/>
      <c r="EZ203" s="32"/>
      <c r="FA203" s="32"/>
      <c r="FB203" s="32"/>
      <c r="FC203" s="32"/>
      <c r="FD203" s="32"/>
      <c r="FE203" s="32"/>
      <c r="FF203" s="32"/>
      <c r="FG203" s="32"/>
      <c r="FH203" s="32"/>
      <c r="FI203" s="32"/>
      <c r="FJ203" s="32"/>
      <c r="FK203" s="32"/>
      <c r="FL203" s="32"/>
      <c r="FM203" s="32"/>
      <c r="FN203" s="32"/>
      <c r="FO203" s="32"/>
      <c r="FP203" s="32"/>
      <c r="FQ203" s="32"/>
      <c r="FR203" s="32"/>
      <c r="FS203" s="32"/>
      <c r="FT203" s="32"/>
      <c r="FU203" s="32"/>
      <c r="FV203" s="32"/>
      <c r="FW203" s="32"/>
      <c r="FX203" s="32"/>
      <c r="FY203" s="32"/>
      <c r="FZ203" s="32"/>
      <c r="GA203" s="32"/>
      <c r="GB203" s="32"/>
      <c r="GC203" s="32"/>
      <c r="GD203" s="32"/>
      <c r="GE203" s="32"/>
      <c r="GF203" s="32"/>
      <c r="GG203" s="32"/>
      <c r="GH203" s="32"/>
      <c r="GI203" s="32"/>
      <c r="GJ203" s="32"/>
      <c r="GK203" s="32"/>
      <c r="GL203" s="32"/>
      <c r="GM203" s="32"/>
      <c r="GN203" s="32"/>
      <c r="GO203" s="32"/>
      <c r="GP203" s="32"/>
      <c r="GQ203" s="32"/>
      <c r="GR203" s="32"/>
      <c r="GS203" s="32"/>
      <c r="GT203" s="32"/>
      <c r="GU203" s="32"/>
      <c r="GV203" s="32"/>
      <c r="GW203" s="32"/>
      <c r="GX203" s="32"/>
      <c r="GY203" s="32"/>
      <c r="GZ203" s="32"/>
      <c r="HA203" s="32"/>
      <c r="HB203" s="32"/>
      <c r="HC203" s="32"/>
      <c r="HD203" s="32"/>
      <c r="HE203" s="32"/>
      <c r="HF203" s="32"/>
      <c r="HG203" s="32"/>
      <c r="HH203" s="32"/>
      <c r="HI203" s="32"/>
      <c r="HJ203" s="32"/>
      <c r="HK203" s="32"/>
      <c r="HL203" s="32"/>
      <c r="HM203" s="32"/>
      <c r="HN203" s="32"/>
      <c r="HO203" s="32"/>
      <c r="HP203" s="32"/>
      <c r="HQ203" s="32"/>
      <c r="HR203" s="32"/>
      <c r="HS203" s="32"/>
      <c r="HT203" s="32"/>
      <c r="HU203" s="32"/>
      <c r="HV203" s="32"/>
      <c r="HW203" s="32"/>
      <c r="HX203" s="32"/>
      <c r="HY203" s="32"/>
      <c r="HZ203" s="32"/>
      <c r="IA203" s="32"/>
      <c r="IB203" s="32"/>
      <c r="IC203" s="32"/>
      <c r="ID203" s="32"/>
      <c r="IE203" s="32"/>
      <c r="IF203" s="32"/>
      <c r="IG203" s="32"/>
      <c r="IH203" s="32"/>
      <c r="II203" s="32"/>
      <c r="IJ203" s="32"/>
      <c r="IK203" s="32"/>
      <c r="IL203" s="32"/>
      <c r="IM203" s="32"/>
      <c r="IN203" s="32"/>
      <c r="IO203" s="32"/>
      <c r="IP203" s="32"/>
      <c r="IQ203" s="32"/>
      <c r="IR203" s="32"/>
      <c r="IS203" s="32"/>
      <c r="IT203" s="32"/>
      <c r="IU203" s="32"/>
      <c r="IV203" s="32"/>
      <c r="IW203" s="32"/>
      <c r="IX203" s="32"/>
      <c r="IY203" s="32"/>
      <c r="IZ203" s="32"/>
      <c r="JA203" s="32"/>
      <c r="JB203" s="32"/>
      <c r="JC203" s="32"/>
      <c r="JD203" s="32"/>
      <c r="JE203" s="32"/>
      <c r="JF203" s="32"/>
      <c r="JG203" s="32"/>
      <c r="JH203" s="32"/>
      <c r="JI203" s="32"/>
      <c r="JJ203" s="32"/>
      <c r="JK203" s="32"/>
      <c r="JL203" s="32"/>
      <c r="JM203" s="32"/>
      <c r="JN203" s="32"/>
      <c r="JO203" s="32"/>
      <c r="JP203" s="32"/>
      <c r="JQ203" s="32"/>
      <c r="JR203" s="32"/>
      <c r="JS203" s="32"/>
      <c r="JT203" s="32"/>
      <c r="JU203" s="32"/>
      <c r="JV203" s="32"/>
      <c r="JW203" s="32"/>
      <c r="JX203" s="32"/>
      <c r="JY203" s="32"/>
      <c r="JZ203" s="32"/>
      <c r="KA203" s="32"/>
      <c r="KB203" s="32"/>
      <c r="KC203" s="32"/>
      <c r="KD203" s="32"/>
      <c r="KE203" s="32"/>
      <c r="KF203" s="32"/>
      <c r="KG203" s="32"/>
      <c r="KH203" s="32"/>
      <c r="KI203" s="32"/>
      <c r="KJ203" s="32"/>
      <c r="KK203" s="32"/>
      <c r="KL203" s="32"/>
      <c r="KM203" s="32"/>
      <c r="KN203" s="32"/>
      <c r="KO203" s="32"/>
      <c r="KP203" s="32"/>
      <c r="KQ203" s="32"/>
      <c r="KR203" s="32"/>
      <c r="KS203" s="32"/>
      <c r="KT203" s="32"/>
      <c r="KU203" s="32"/>
      <c r="KV203" s="32"/>
      <c r="KW203" s="32"/>
      <c r="KX203" s="32"/>
      <c r="KY203" s="32"/>
      <c r="KZ203" s="32"/>
      <c r="LA203" s="32"/>
      <c r="LB203" s="32"/>
      <c r="LC203" s="32"/>
      <c r="LD203" s="32"/>
      <c r="LE203" s="32"/>
      <c r="LF203" s="32"/>
      <c r="LG203" s="32"/>
      <c r="LH203" s="32"/>
      <c r="LI203" s="32"/>
      <c r="LJ203" s="32"/>
      <c r="LK203" s="32"/>
      <c r="LL203" s="32"/>
      <c r="LM203" s="32"/>
      <c r="LN203" s="32"/>
      <c r="LO203" s="32"/>
      <c r="LP203" s="32"/>
      <c r="LQ203" s="32"/>
    </row>
    <row r="204" spans="2:329"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c r="EL204" s="32"/>
      <c r="EM204" s="32"/>
      <c r="EN204" s="32"/>
      <c r="EO204" s="32"/>
      <c r="EP204" s="32"/>
      <c r="EQ204" s="32"/>
      <c r="ER204" s="32"/>
      <c r="ES204" s="32"/>
      <c r="ET204" s="32"/>
      <c r="EU204" s="32"/>
      <c r="EV204" s="32"/>
      <c r="EW204" s="32"/>
      <c r="EX204" s="32"/>
      <c r="EY204" s="32"/>
      <c r="EZ204" s="32"/>
      <c r="FA204" s="32"/>
      <c r="FB204" s="32"/>
      <c r="FC204" s="32"/>
      <c r="FD204" s="32"/>
      <c r="FE204" s="32"/>
      <c r="FF204" s="32"/>
      <c r="FG204" s="32"/>
      <c r="FH204" s="32"/>
      <c r="FI204" s="32"/>
      <c r="FJ204" s="32"/>
      <c r="FK204" s="32"/>
      <c r="FL204" s="32"/>
      <c r="FM204" s="32"/>
      <c r="FN204" s="32"/>
      <c r="FO204" s="32"/>
      <c r="FP204" s="32"/>
      <c r="FQ204" s="32"/>
      <c r="FR204" s="32"/>
      <c r="FS204" s="32"/>
      <c r="FT204" s="32"/>
      <c r="FU204" s="32"/>
      <c r="FV204" s="32"/>
      <c r="FW204" s="32"/>
      <c r="FX204" s="32"/>
      <c r="FY204" s="32"/>
      <c r="FZ204" s="32"/>
      <c r="GA204" s="32"/>
      <c r="GB204" s="32"/>
      <c r="GC204" s="32"/>
      <c r="GD204" s="32"/>
      <c r="GE204" s="32"/>
      <c r="GF204" s="32"/>
      <c r="GG204" s="32"/>
      <c r="GH204" s="32"/>
      <c r="GI204" s="32"/>
      <c r="GJ204" s="32"/>
      <c r="GK204" s="32"/>
      <c r="GL204" s="32"/>
      <c r="GM204" s="32"/>
      <c r="GN204" s="32"/>
      <c r="GO204" s="32"/>
      <c r="GP204" s="32"/>
      <c r="GQ204" s="32"/>
      <c r="GR204" s="32"/>
      <c r="GS204" s="32"/>
      <c r="GT204" s="32"/>
      <c r="GU204" s="32"/>
      <c r="GV204" s="32"/>
      <c r="GW204" s="32"/>
      <c r="GX204" s="32"/>
      <c r="GY204" s="32"/>
      <c r="GZ204" s="32"/>
      <c r="HA204" s="32"/>
      <c r="HB204" s="32"/>
      <c r="HC204" s="32"/>
      <c r="HD204" s="32"/>
      <c r="HE204" s="32"/>
      <c r="HF204" s="32"/>
      <c r="HG204" s="32"/>
      <c r="HH204" s="32"/>
      <c r="HI204" s="32"/>
      <c r="HJ204" s="32"/>
      <c r="HK204" s="32"/>
      <c r="HL204" s="32"/>
      <c r="HM204" s="32"/>
      <c r="HN204" s="32"/>
      <c r="HO204" s="32"/>
      <c r="HP204" s="32"/>
      <c r="HQ204" s="32"/>
      <c r="HR204" s="32"/>
      <c r="HS204" s="32"/>
      <c r="HT204" s="32"/>
      <c r="HU204" s="32"/>
      <c r="HV204" s="32"/>
      <c r="HW204" s="32"/>
      <c r="HX204" s="32"/>
      <c r="HY204" s="32"/>
      <c r="HZ204" s="32"/>
      <c r="IA204" s="32"/>
      <c r="IB204" s="32"/>
      <c r="IC204" s="32"/>
      <c r="ID204" s="32"/>
      <c r="IE204" s="32"/>
      <c r="IF204" s="32"/>
      <c r="IG204" s="32"/>
      <c r="IH204" s="32"/>
      <c r="II204" s="32"/>
      <c r="IJ204" s="32"/>
      <c r="IK204" s="32"/>
      <c r="IL204" s="32"/>
      <c r="IM204" s="32"/>
      <c r="IN204" s="32"/>
      <c r="IO204" s="32"/>
      <c r="IP204" s="32"/>
      <c r="IQ204" s="32"/>
      <c r="IR204" s="32"/>
      <c r="IS204" s="32"/>
      <c r="IT204" s="32"/>
      <c r="IU204" s="32"/>
      <c r="IV204" s="32"/>
      <c r="IW204" s="32"/>
      <c r="IX204" s="32"/>
      <c r="IY204" s="32"/>
      <c r="IZ204" s="32"/>
      <c r="JA204" s="32"/>
      <c r="JB204" s="32"/>
      <c r="JC204" s="32"/>
      <c r="JD204" s="32"/>
      <c r="JE204" s="32"/>
      <c r="JF204" s="32"/>
      <c r="JG204" s="32"/>
      <c r="JH204" s="32"/>
      <c r="JI204" s="32"/>
      <c r="JJ204" s="32"/>
      <c r="JK204" s="32"/>
      <c r="JL204" s="32"/>
      <c r="JM204" s="32"/>
      <c r="JN204" s="32"/>
      <c r="JO204" s="32"/>
      <c r="JP204" s="32"/>
      <c r="JQ204" s="32"/>
      <c r="JR204" s="32"/>
      <c r="JS204" s="32"/>
      <c r="JT204" s="32"/>
      <c r="JU204" s="32"/>
      <c r="JV204" s="32"/>
      <c r="JW204" s="32"/>
      <c r="JX204" s="32"/>
      <c r="JY204" s="32"/>
      <c r="JZ204" s="32"/>
      <c r="KA204" s="32"/>
      <c r="KB204" s="32"/>
      <c r="KC204" s="32"/>
      <c r="KD204" s="32"/>
      <c r="KE204" s="32"/>
      <c r="KF204" s="32"/>
      <c r="KG204" s="32"/>
      <c r="KH204" s="32"/>
      <c r="KI204" s="32"/>
      <c r="KJ204" s="32"/>
      <c r="KK204" s="32"/>
      <c r="KL204" s="32"/>
      <c r="KM204" s="32"/>
      <c r="KN204" s="32"/>
      <c r="KO204" s="32"/>
      <c r="KP204" s="32"/>
      <c r="KQ204" s="32"/>
      <c r="KR204" s="32"/>
      <c r="KS204" s="32"/>
      <c r="KT204" s="32"/>
      <c r="KU204" s="32"/>
      <c r="KV204" s="32"/>
      <c r="KW204" s="32"/>
      <c r="KX204" s="32"/>
      <c r="KY204" s="32"/>
      <c r="KZ204" s="32"/>
      <c r="LA204" s="32"/>
      <c r="LB204" s="32"/>
      <c r="LC204" s="32"/>
      <c r="LD204" s="32"/>
      <c r="LE204" s="32"/>
      <c r="LF204" s="32"/>
      <c r="LG204" s="32"/>
      <c r="LH204" s="32"/>
      <c r="LI204" s="32"/>
      <c r="LJ204" s="32"/>
      <c r="LK204" s="32"/>
      <c r="LL204" s="32"/>
      <c r="LM204" s="32"/>
      <c r="LN204" s="32"/>
      <c r="LO204" s="32"/>
      <c r="LP204" s="32"/>
      <c r="LQ204" s="32"/>
    </row>
    <row r="205" spans="2:329"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c r="EL205" s="32"/>
      <c r="EM205" s="32"/>
      <c r="EN205" s="32"/>
      <c r="EO205" s="32"/>
      <c r="EP205" s="32"/>
      <c r="EQ205" s="32"/>
      <c r="ER205" s="32"/>
      <c r="ES205" s="32"/>
      <c r="ET205" s="32"/>
      <c r="EU205" s="32"/>
      <c r="EV205" s="32"/>
      <c r="EW205" s="32"/>
      <c r="EX205" s="32"/>
      <c r="EY205" s="32"/>
      <c r="EZ205" s="32"/>
      <c r="FA205" s="32"/>
      <c r="FB205" s="32"/>
      <c r="FC205" s="32"/>
      <c r="FD205" s="32"/>
      <c r="FE205" s="32"/>
      <c r="FF205" s="32"/>
      <c r="FG205" s="32"/>
      <c r="FH205" s="32"/>
      <c r="FI205" s="32"/>
      <c r="FJ205" s="32"/>
      <c r="FK205" s="32"/>
      <c r="FL205" s="32"/>
      <c r="FM205" s="32"/>
      <c r="FN205" s="32"/>
      <c r="FO205" s="32"/>
      <c r="FP205" s="32"/>
      <c r="FQ205" s="32"/>
      <c r="FR205" s="32"/>
      <c r="FS205" s="32"/>
      <c r="FT205" s="32"/>
      <c r="FU205" s="32"/>
      <c r="FV205" s="32"/>
      <c r="FW205" s="32"/>
      <c r="FX205" s="32"/>
      <c r="FY205" s="32"/>
      <c r="FZ205" s="32"/>
      <c r="GA205" s="32"/>
      <c r="GB205" s="32"/>
      <c r="GC205" s="32"/>
      <c r="GD205" s="32"/>
      <c r="GE205" s="32"/>
      <c r="GF205" s="32"/>
      <c r="GG205" s="32"/>
      <c r="GH205" s="32"/>
      <c r="GI205" s="32"/>
      <c r="GJ205" s="32"/>
      <c r="GK205" s="32"/>
      <c r="GL205" s="32"/>
      <c r="GM205" s="32"/>
      <c r="GN205" s="32"/>
      <c r="GO205" s="32"/>
      <c r="GP205" s="32"/>
      <c r="GQ205" s="32"/>
      <c r="GR205" s="32"/>
      <c r="GS205" s="32"/>
      <c r="GT205" s="32"/>
      <c r="GU205" s="32"/>
      <c r="GV205" s="32"/>
      <c r="GW205" s="32"/>
      <c r="GX205" s="32"/>
      <c r="GY205" s="32"/>
      <c r="GZ205" s="32"/>
      <c r="HA205" s="32"/>
      <c r="HB205" s="32"/>
      <c r="HC205" s="32"/>
      <c r="HD205" s="32"/>
      <c r="HE205" s="32"/>
      <c r="HF205" s="32"/>
      <c r="HG205" s="32"/>
      <c r="HH205" s="32"/>
      <c r="HI205" s="32"/>
      <c r="HJ205" s="32"/>
      <c r="HK205" s="32"/>
      <c r="HL205" s="32"/>
      <c r="HM205" s="32"/>
      <c r="HN205" s="32"/>
      <c r="HO205" s="32"/>
      <c r="HP205" s="32"/>
      <c r="HQ205" s="32"/>
      <c r="HR205" s="32"/>
      <c r="HS205" s="32"/>
      <c r="HT205" s="32"/>
      <c r="HU205" s="32"/>
      <c r="HV205" s="32"/>
      <c r="HW205" s="32"/>
      <c r="HX205" s="32"/>
      <c r="HY205" s="32"/>
      <c r="HZ205" s="32"/>
      <c r="IA205" s="32"/>
      <c r="IB205" s="32"/>
      <c r="IC205" s="32"/>
      <c r="ID205" s="32"/>
      <c r="IE205" s="32"/>
      <c r="IF205" s="32"/>
      <c r="IG205" s="32"/>
      <c r="IH205" s="32"/>
      <c r="II205" s="32"/>
      <c r="IJ205" s="32"/>
      <c r="IK205" s="32"/>
      <c r="IL205" s="32"/>
      <c r="IM205" s="32"/>
      <c r="IN205" s="32"/>
      <c r="IO205" s="32"/>
      <c r="IP205" s="32"/>
      <c r="IQ205" s="32"/>
      <c r="IR205" s="32"/>
      <c r="IS205" s="32"/>
      <c r="IT205" s="32"/>
      <c r="IU205" s="32"/>
      <c r="IV205" s="32"/>
      <c r="IW205" s="32"/>
      <c r="IX205" s="32"/>
      <c r="IY205" s="32"/>
      <c r="IZ205" s="32"/>
      <c r="JA205" s="32"/>
      <c r="JB205" s="32"/>
      <c r="JC205" s="32"/>
      <c r="JD205" s="32"/>
      <c r="JE205" s="32"/>
      <c r="JF205" s="32"/>
      <c r="JG205" s="32"/>
      <c r="JH205" s="32"/>
      <c r="JI205" s="32"/>
      <c r="JJ205" s="32"/>
      <c r="JK205" s="32"/>
      <c r="JL205" s="32"/>
      <c r="JM205" s="32"/>
      <c r="JN205" s="32"/>
      <c r="JO205" s="32"/>
      <c r="JP205" s="32"/>
      <c r="JQ205" s="32"/>
      <c r="JR205" s="32"/>
      <c r="JS205" s="32"/>
      <c r="JT205" s="32"/>
      <c r="JU205" s="32"/>
      <c r="JV205" s="32"/>
      <c r="JW205" s="32"/>
      <c r="JX205" s="32"/>
      <c r="JY205" s="32"/>
      <c r="JZ205" s="32"/>
      <c r="KA205" s="32"/>
      <c r="KB205" s="32"/>
      <c r="KC205" s="32"/>
      <c r="KD205" s="32"/>
      <c r="KE205" s="32"/>
      <c r="KF205" s="32"/>
      <c r="KG205" s="32"/>
      <c r="KH205" s="32"/>
      <c r="KI205" s="32"/>
      <c r="KJ205" s="32"/>
      <c r="KK205" s="32"/>
      <c r="KL205" s="32"/>
      <c r="KM205" s="32"/>
      <c r="KN205" s="32"/>
      <c r="KO205" s="32"/>
      <c r="KP205" s="32"/>
      <c r="KQ205" s="32"/>
      <c r="KR205" s="32"/>
      <c r="KS205" s="32"/>
      <c r="KT205" s="32"/>
      <c r="KU205" s="32"/>
      <c r="KV205" s="32"/>
      <c r="KW205" s="32"/>
      <c r="KX205" s="32"/>
      <c r="KY205" s="32"/>
      <c r="KZ205" s="32"/>
      <c r="LA205" s="32"/>
      <c r="LB205" s="32"/>
      <c r="LC205" s="32"/>
      <c r="LD205" s="32"/>
      <c r="LE205" s="32"/>
      <c r="LF205" s="32"/>
      <c r="LG205" s="32"/>
      <c r="LH205" s="32"/>
      <c r="LI205" s="32"/>
      <c r="LJ205" s="32"/>
      <c r="LK205" s="32"/>
      <c r="LL205" s="32"/>
      <c r="LM205" s="32"/>
      <c r="LN205" s="32"/>
      <c r="LO205" s="32"/>
      <c r="LP205" s="32"/>
      <c r="LQ205" s="32"/>
    </row>
    <row r="206" spans="2:329"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c r="EL206" s="32"/>
      <c r="EM206" s="32"/>
      <c r="EN206" s="32"/>
      <c r="EO206" s="32"/>
      <c r="EP206" s="32"/>
      <c r="EQ206" s="32"/>
      <c r="ER206" s="32"/>
      <c r="ES206" s="32"/>
      <c r="ET206" s="32"/>
      <c r="EU206" s="32"/>
      <c r="EV206" s="32"/>
      <c r="EW206" s="32"/>
      <c r="EX206" s="32"/>
      <c r="EY206" s="32"/>
      <c r="EZ206" s="32"/>
      <c r="FA206" s="32"/>
      <c r="FB206" s="32"/>
      <c r="FC206" s="32"/>
      <c r="FD206" s="32"/>
      <c r="FE206" s="32"/>
      <c r="FF206" s="32"/>
      <c r="FG206" s="32"/>
      <c r="FH206" s="32"/>
      <c r="FI206" s="32"/>
      <c r="FJ206" s="32"/>
      <c r="FK206" s="32"/>
      <c r="FL206" s="32"/>
      <c r="FM206" s="32"/>
      <c r="FN206" s="32"/>
      <c r="FO206" s="32"/>
      <c r="FP206" s="32"/>
      <c r="FQ206" s="32"/>
      <c r="FR206" s="32"/>
      <c r="FS206" s="32"/>
      <c r="FT206" s="32"/>
      <c r="FU206" s="32"/>
      <c r="FV206" s="32"/>
      <c r="FW206" s="32"/>
      <c r="FX206" s="32"/>
      <c r="FY206" s="32"/>
      <c r="FZ206" s="32"/>
      <c r="GA206" s="32"/>
      <c r="GB206" s="32"/>
      <c r="GC206" s="32"/>
      <c r="GD206" s="32"/>
      <c r="GE206" s="32"/>
      <c r="GF206" s="32"/>
      <c r="GG206" s="32"/>
      <c r="GH206" s="32"/>
      <c r="GI206" s="32"/>
      <c r="GJ206" s="32"/>
      <c r="GK206" s="32"/>
      <c r="GL206" s="32"/>
      <c r="GM206" s="32"/>
      <c r="GN206" s="32"/>
      <c r="GO206" s="32"/>
      <c r="GP206" s="32"/>
      <c r="GQ206" s="32"/>
      <c r="GR206" s="32"/>
      <c r="GS206" s="32"/>
      <c r="GT206" s="32"/>
      <c r="GU206" s="32"/>
      <c r="GV206" s="32"/>
      <c r="GW206" s="32"/>
      <c r="GX206" s="32"/>
      <c r="GY206" s="32"/>
      <c r="GZ206" s="32"/>
      <c r="HA206" s="32"/>
      <c r="HB206" s="32"/>
      <c r="HC206" s="32"/>
      <c r="HD206" s="32"/>
      <c r="HE206" s="32"/>
      <c r="HF206" s="32"/>
      <c r="HG206" s="32"/>
      <c r="HH206" s="32"/>
      <c r="HI206" s="32"/>
      <c r="HJ206" s="32"/>
      <c r="HK206" s="32"/>
      <c r="HL206" s="32"/>
      <c r="HM206" s="32"/>
      <c r="HN206" s="32"/>
      <c r="HO206" s="32"/>
      <c r="HP206" s="32"/>
      <c r="HQ206" s="32"/>
      <c r="HR206" s="32"/>
      <c r="HS206" s="32"/>
      <c r="HT206" s="32"/>
      <c r="HU206" s="32"/>
      <c r="HV206" s="32"/>
      <c r="HW206" s="32"/>
      <c r="HX206" s="32"/>
      <c r="HY206" s="32"/>
      <c r="HZ206" s="32"/>
      <c r="IA206" s="32"/>
      <c r="IB206" s="32"/>
      <c r="IC206" s="32"/>
      <c r="ID206" s="32"/>
      <c r="IE206" s="32"/>
      <c r="IF206" s="32"/>
      <c r="IG206" s="32"/>
      <c r="IH206" s="32"/>
      <c r="II206" s="32"/>
      <c r="IJ206" s="32"/>
      <c r="IK206" s="32"/>
      <c r="IL206" s="32"/>
      <c r="IM206" s="32"/>
      <c r="IN206" s="32"/>
      <c r="IO206" s="32"/>
      <c r="IP206" s="32"/>
      <c r="IQ206" s="32"/>
      <c r="IR206" s="32"/>
      <c r="IS206" s="32"/>
      <c r="IT206" s="32"/>
      <c r="IU206" s="32"/>
      <c r="IV206" s="32"/>
      <c r="IW206" s="32"/>
      <c r="IX206" s="32"/>
      <c r="IY206" s="32"/>
      <c r="IZ206" s="32"/>
      <c r="JA206" s="32"/>
      <c r="JB206" s="32"/>
      <c r="JC206" s="32"/>
      <c r="JD206" s="32"/>
      <c r="JE206" s="32"/>
      <c r="JF206" s="32"/>
      <c r="JG206" s="32"/>
      <c r="JH206" s="32"/>
      <c r="JI206" s="32"/>
      <c r="JJ206" s="32"/>
      <c r="JK206" s="32"/>
      <c r="JL206" s="32"/>
      <c r="JM206" s="32"/>
      <c r="JN206" s="32"/>
      <c r="JO206" s="32"/>
      <c r="JP206" s="32"/>
      <c r="JQ206" s="32"/>
      <c r="JR206" s="32"/>
      <c r="JS206" s="32"/>
      <c r="JT206" s="32"/>
      <c r="JU206" s="32"/>
      <c r="JV206" s="32"/>
      <c r="JW206" s="32"/>
      <c r="JX206" s="32"/>
      <c r="JY206" s="32"/>
      <c r="JZ206" s="32"/>
      <c r="KA206" s="32"/>
      <c r="KB206" s="32"/>
      <c r="KC206" s="32"/>
      <c r="KD206" s="32"/>
      <c r="KE206" s="32"/>
      <c r="KF206" s="32"/>
      <c r="KG206" s="32"/>
      <c r="KH206" s="32"/>
      <c r="KI206" s="32"/>
      <c r="KJ206" s="32"/>
      <c r="KK206" s="32"/>
      <c r="KL206" s="32"/>
      <c r="KM206" s="32"/>
      <c r="KN206" s="32"/>
      <c r="KO206" s="32"/>
      <c r="KP206" s="32"/>
      <c r="KQ206" s="32"/>
      <c r="KR206" s="32"/>
      <c r="KS206" s="32"/>
      <c r="KT206" s="32"/>
      <c r="KU206" s="32"/>
      <c r="KV206" s="32"/>
      <c r="KW206" s="32"/>
      <c r="KX206" s="32"/>
      <c r="KY206" s="32"/>
      <c r="KZ206" s="32"/>
      <c r="LA206" s="32"/>
      <c r="LB206" s="32"/>
      <c r="LC206" s="32"/>
      <c r="LD206" s="32"/>
      <c r="LE206" s="32"/>
      <c r="LF206" s="32"/>
      <c r="LG206" s="32"/>
      <c r="LH206" s="32"/>
      <c r="LI206" s="32"/>
      <c r="LJ206" s="32"/>
      <c r="LK206" s="32"/>
      <c r="LL206" s="32"/>
      <c r="LM206" s="32"/>
      <c r="LN206" s="32"/>
      <c r="LO206" s="32"/>
      <c r="LP206" s="32"/>
      <c r="LQ206" s="32"/>
    </row>
    <row r="207" spans="2:329"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c r="FJ207" s="32"/>
      <c r="FK207" s="32"/>
      <c r="FL207" s="32"/>
      <c r="FM207" s="32"/>
      <c r="FN207" s="32"/>
      <c r="FO207" s="32"/>
      <c r="FP207" s="32"/>
      <c r="FQ207" s="32"/>
      <c r="FR207" s="32"/>
      <c r="FS207" s="32"/>
      <c r="FT207" s="32"/>
      <c r="FU207" s="32"/>
      <c r="FV207" s="32"/>
      <c r="FW207" s="32"/>
      <c r="FX207" s="32"/>
      <c r="FY207" s="32"/>
      <c r="FZ207" s="32"/>
      <c r="GA207" s="32"/>
      <c r="GB207" s="32"/>
      <c r="GC207" s="32"/>
      <c r="GD207" s="32"/>
      <c r="GE207" s="32"/>
      <c r="GF207" s="32"/>
      <c r="GG207" s="32"/>
      <c r="GH207" s="32"/>
      <c r="GI207" s="32"/>
      <c r="GJ207" s="32"/>
      <c r="GK207" s="32"/>
      <c r="GL207" s="32"/>
      <c r="GM207" s="32"/>
      <c r="GN207" s="32"/>
      <c r="GO207" s="32"/>
      <c r="GP207" s="32"/>
      <c r="GQ207" s="32"/>
      <c r="GR207" s="32"/>
      <c r="GS207" s="32"/>
      <c r="GT207" s="32"/>
      <c r="GU207" s="32"/>
      <c r="GV207" s="32"/>
      <c r="GW207" s="32"/>
      <c r="GX207" s="32"/>
      <c r="GY207" s="32"/>
      <c r="GZ207" s="32"/>
      <c r="HA207" s="32"/>
      <c r="HB207" s="32"/>
      <c r="HC207" s="32"/>
      <c r="HD207" s="32"/>
      <c r="HE207" s="32"/>
      <c r="HF207" s="32"/>
      <c r="HG207" s="32"/>
      <c r="HH207" s="32"/>
      <c r="HI207" s="32"/>
      <c r="HJ207" s="32"/>
      <c r="HK207" s="32"/>
      <c r="HL207" s="32"/>
      <c r="HM207" s="32"/>
      <c r="HN207" s="32"/>
      <c r="HO207" s="32"/>
      <c r="HP207" s="32"/>
      <c r="HQ207" s="32"/>
      <c r="HR207" s="32"/>
      <c r="HS207" s="32"/>
      <c r="HT207" s="32"/>
      <c r="HU207" s="32"/>
      <c r="HV207" s="32"/>
      <c r="HW207" s="32"/>
      <c r="HX207" s="32"/>
      <c r="HY207" s="32"/>
      <c r="HZ207" s="32"/>
      <c r="IA207" s="32"/>
      <c r="IB207" s="32"/>
      <c r="IC207" s="32"/>
      <c r="ID207" s="32"/>
      <c r="IE207" s="32"/>
      <c r="IF207" s="32"/>
      <c r="IG207" s="32"/>
      <c r="IH207" s="32"/>
      <c r="II207" s="32"/>
      <c r="IJ207" s="32"/>
      <c r="IK207" s="32"/>
      <c r="IL207" s="32"/>
      <c r="IM207" s="32"/>
      <c r="IN207" s="32"/>
      <c r="IO207" s="32"/>
      <c r="IP207" s="32"/>
      <c r="IQ207" s="32"/>
      <c r="IR207" s="32"/>
      <c r="IS207" s="32"/>
      <c r="IT207" s="32"/>
      <c r="IU207" s="32"/>
      <c r="IV207" s="32"/>
      <c r="IW207" s="32"/>
      <c r="IX207" s="32"/>
      <c r="IY207" s="32"/>
      <c r="IZ207" s="32"/>
      <c r="JA207" s="32"/>
      <c r="JB207" s="32"/>
      <c r="JC207" s="32"/>
      <c r="JD207" s="32"/>
      <c r="JE207" s="32"/>
      <c r="JF207" s="32"/>
      <c r="JG207" s="32"/>
      <c r="JH207" s="32"/>
      <c r="JI207" s="32"/>
      <c r="JJ207" s="32"/>
      <c r="JK207" s="32"/>
      <c r="JL207" s="32"/>
      <c r="JM207" s="32"/>
      <c r="JN207" s="32"/>
      <c r="JO207" s="32"/>
      <c r="JP207" s="32"/>
      <c r="JQ207" s="32"/>
      <c r="JR207" s="32"/>
      <c r="JS207" s="32"/>
      <c r="JT207" s="32"/>
      <c r="JU207" s="32"/>
      <c r="JV207" s="32"/>
      <c r="JW207" s="32"/>
      <c r="JX207" s="32"/>
      <c r="JY207" s="32"/>
      <c r="JZ207" s="32"/>
      <c r="KA207" s="32"/>
      <c r="KB207" s="32"/>
      <c r="KC207" s="32"/>
      <c r="KD207" s="32"/>
      <c r="KE207" s="32"/>
      <c r="KF207" s="32"/>
      <c r="KG207" s="32"/>
      <c r="KH207" s="32"/>
      <c r="KI207" s="32"/>
      <c r="KJ207" s="32"/>
      <c r="KK207" s="32"/>
      <c r="KL207" s="32"/>
      <c r="KM207" s="32"/>
      <c r="KN207" s="32"/>
      <c r="KO207" s="32"/>
      <c r="KP207" s="32"/>
      <c r="KQ207" s="32"/>
      <c r="KR207" s="32"/>
      <c r="KS207" s="32"/>
      <c r="KT207" s="32"/>
      <c r="KU207" s="32"/>
      <c r="KV207" s="32"/>
      <c r="KW207" s="32"/>
      <c r="KX207" s="32"/>
      <c r="KY207" s="32"/>
      <c r="KZ207" s="32"/>
      <c r="LA207" s="32"/>
      <c r="LB207" s="32"/>
      <c r="LC207" s="32"/>
      <c r="LD207" s="32"/>
      <c r="LE207" s="32"/>
      <c r="LF207" s="32"/>
      <c r="LG207" s="32"/>
      <c r="LH207" s="32"/>
      <c r="LI207" s="32"/>
      <c r="LJ207" s="32"/>
      <c r="LK207" s="32"/>
      <c r="LL207" s="32"/>
      <c r="LM207" s="32"/>
      <c r="LN207" s="32"/>
      <c r="LO207" s="32"/>
      <c r="LP207" s="32"/>
      <c r="LQ207" s="32"/>
    </row>
    <row r="208" spans="2:329" x14ac:dyDescent="0.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c r="EL208" s="32"/>
      <c r="EM208" s="32"/>
      <c r="EN208" s="32"/>
      <c r="EO208" s="32"/>
      <c r="EP208" s="32"/>
      <c r="EQ208" s="32"/>
      <c r="ER208" s="32"/>
      <c r="ES208" s="32"/>
      <c r="ET208" s="32"/>
      <c r="EU208" s="32"/>
      <c r="EV208" s="32"/>
      <c r="EW208" s="32"/>
      <c r="EX208" s="32"/>
      <c r="EY208" s="32"/>
      <c r="EZ208" s="32"/>
      <c r="FA208" s="32"/>
      <c r="FB208" s="32"/>
      <c r="FC208" s="32"/>
      <c r="FD208" s="32"/>
      <c r="FE208" s="32"/>
      <c r="FF208" s="32"/>
      <c r="FG208" s="32"/>
      <c r="FH208" s="32"/>
      <c r="FI208" s="32"/>
      <c r="FJ208" s="32"/>
      <c r="FK208" s="32"/>
      <c r="FL208" s="32"/>
      <c r="FM208" s="32"/>
      <c r="FN208" s="32"/>
      <c r="FO208" s="32"/>
      <c r="FP208" s="32"/>
      <c r="FQ208" s="32"/>
      <c r="FR208" s="32"/>
      <c r="FS208" s="32"/>
      <c r="FT208" s="32"/>
      <c r="FU208" s="32"/>
      <c r="FV208" s="32"/>
      <c r="FW208" s="32"/>
      <c r="FX208" s="32"/>
      <c r="FY208" s="32"/>
      <c r="FZ208" s="32"/>
      <c r="GA208" s="32"/>
      <c r="GB208" s="32"/>
      <c r="GC208" s="32"/>
      <c r="GD208" s="32"/>
      <c r="GE208" s="32"/>
      <c r="GF208" s="32"/>
      <c r="GG208" s="32"/>
      <c r="GH208" s="32"/>
      <c r="GI208" s="32"/>
      <c r="GJ208" s="32"/>
      <c r="GK208" s="32"/>
      <c r="GL208" s="32"/>
      <c r="GM208" s="32"/>
      <c r="GN208" s="32"/>
      <c r="GO208" s="32"/>
      <c r="GP208" s="32"/>
      <c r="GQ208" s="32"/>
      <c r="GR208" s="32"/>
      <c r="GS208" s="32"/>
      <c r="GT208" s="32"/>
      <c r="GU208" s="32"/>
      <c r="GV208" s="32"/>
      <c r="GW208" s="32"/>
      <c r="GX208" s="32"/>
      <c r="GY208" s="32"/>
      <c r="GZ208" s="32"/>
      <c r="HA208" s="32"/>
      <c r="HB208" s="32"/>
      <c r="HC208" s="32"/>
      <c r="HD208" s="32"/>
      <c r="HE208" s="32"/>
      <c r="HF208" s="32"/>
      <c r="HG208" s="32"/>
      <c r="HH208" s="32"/>
      <c r="HI208" s="32"/>
      <c r="HJ208" s="32"/>
      <c r="HK208" s="32"/>
      <c r="HL208" s="32"/>
      <c r="HM208" s="32"/>
      <c r="HN208" s="32"/>
      <c r="HO208" s="32"/>
      <c r="HP208" s="32"/>
      <c r="HQ208" s="32"/>
      <c r="HR208" s="32"/>
      <c r="HS208" s="32"/>
      <c r="HT208" s="32"/>
      <c r="HU208" s="32"/>
      <c r="HV208" s="32"/>
      <c r="HW208" s="32"/>
      <c r="HX208" s="32"/>
      <c r="HY208" s="32"/>
      <c r="HZ208" s="32"/>
      <c r="IA208" s="32"/>
      <c r="IB208" s="32"/>
      <c r="IC208" s="32"/>
      <c r="ID208" s="32"/>
      <c r="IE208" s="32"/>
      <c r="IF208" s="32"/>
      <c r="IG208" s="32"/>
      <c r="IH208" s="32"/>
      <c r="II208" s="32"/>
      <c r="IJ208" s="32"/>
      <c r="IK208" s="32"/>
      <c r="IL208" s="32"/>
      <c r="IM208" s="32"/>
      <c r="IN208" s="32"/>
      <c r="IO208" s="32"/>
      <c r="IP208" s="32"/>
      <c r="IQ208" s="32"/>
      <c r="IR208" s="32"/>
      <c r="IS208" s="32"/>
      <c r="IT208" s="32"/>
      <c r="IU208" s="32"/>
      <c r="IV208" s="32"/>
      <c r="IW208" s="32"/>
      <c r="IX208" s="32"/>
      <c r="IY208" s="32"/>
      <c r="IZ208" s="32"/>
      <c r="JA208" s="32"/>
      <c r="JB208" s="32"/>
      <c r="JC208" s="32"/>
      <c r="JD208" s="32"/>
      <c r="JE208" s="32"/>
      <c r="JF208" s="32"/>
      <c r="JG208" s="32"/>
      <c r="JH208" s="32"/>
      <c r="JI208" s="32"/>
      <c r="JJ208" s="32"/>
      <c r="JK208" s="32"/>
      <c r="JL208" s="32"/>
      <c r="JM208" s="32"/>
      <c r="JN208" s="32"/>
      <c r="JO208" s="32"/>
      <c r="JP208" s="32"/>
      <c r="JQ208" s="32"/>
      <c r="JR208" s="32"/>
      <c r="JS208" s="32"/>
      <c r="JT208" s="32"/>
      <c r="JU208" s="32"/>
      <c r="JV208" s="32"/>
      <c r="JW208" s="32"/>
      <c r="JX208" s="32"/>
      <c r="JY208" s="32"/>
      <c r="JZ208" s="32"/>
      <c r="KA208" s="32"/>
      <c r="KB208" s="32"/>
      <c r="KC208" s="32"/>
      <c r="KD208" s="32"/>
      <c r="KE208" s="32"/>
      <c r="KF208" s="32"/>
      <c r="KG208" s="32"/>
      <c r="KH208" s="32"/>
      <c r="KI208" s="32"/>
      <c r="KJ208" s="32"/>
      <c r="KK208" s="32"/>
      <c r="KL208" s="32"/>
      <c r="KM208" s="32"/>
      <c r="KN208" s="32"/>
      <c r="KO208" s="32"/>
      <c r="KP208" s="32"/>
      <c r="KQ208" s="32"/>
      <c r="KR208" s="32"/>
      <c r="KS208" s="32"/>
      <c r="KT208" s="32"/>
      <c r="KU208" s="32"/>
      <c r="KV208" s="32"/>
      <c r="KW208" s="32"/>
      <c r="KX208" s="32"/>
      <c r="KY208" s="32"/>
      <c r="KZ208" s="32"/>
      <c r="LA208" s="32"/>
      <c r="LB208" s="32"/>
      <c r="LC208" s="32"/>
      <c r="LD208" s="32"/>
      <c r="LE208" s="32"/>
      <c r="LF208" s="32"/>
      <c r="LG208" s="32"/>
      <c r="LH208" s="32"/>
      <c r="LI208" s="32"/>
      <c r="LJ208" s="32"/>
      <c r="LK208" s="32"/>
      <c r="LL208" s="32"/>
      <c r="LM208" s="32"/>
      <c r="LN208" s="32"/>
      <c r="LO208" s="32"/>
      <c r="LP208" s="32"/>
      <c r="LQ208" s="32"/>
    </row>
    <row r="209" spans="2:329" x14ac:dyDescent="0.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c r="EL209" s="32"/>
      <c r="EM209" s="32"/>
      <c r="EN209" s="32"/>
      <c r="EO209" s="32"/>
      <c r="EP209" s="32"/>
      <c r="EQ209" s="32"/>
      <c r="ER209" s="32"/>
      <c r="ES209" s="32"/>
      <c r="ET209" s="32"/>
      <c r="EU209" s="32"/>
      <c r="EV209" s="32"/>
      <c r="EW209" s="32"/>
      <c r="EX209" s="32"/>
      <c r="EY209" s="32"/>
      <c r="EZ209" s="32"/>
      <c r="FA209" s="32"/>
      <c r="FB209" s="32"/>
      <c r="FC209" s="32"/>
      <c r="FD209" s="32"/>
      <c r="FE209" s="32"/>
      <c r="FF209" s="32"/>
      <c r="FG209" s="32"/>
      <c r="FH209" s="32"/>
      <c r="FI209" s="32"/>
      <c r="FJ209" s="32"/>
      <c r="FK209" s="32"/>
      <c r="FL209" s="32"/>
      <c r="FM209" s="32"/>
      <c r="FN209" s="32"/>
      <c r="FO209" s="32"/>
      <c r="FP209" s="32"/>
      <c r="FQ209" s="32"/>
      <c r="FR209" s="32"/>
      <c r="FS209" s="32"/>
      <c r="FT209" s="32"/>
      <c r="FU209" s="32"/>
      <c r="FV209" s="32"/>
      <c r="FW209" s="32"/>
      <c r="FX209" s="32"/>
      <c r="FY209" s="32"/>
      <c r="FZ209" s="32"/>
      <c r="GA209" s="32"/>
      <c r="GB209" s="32"/>
      <c r="GC209" s="32"/>
      <c r="GD209" s="32"/>
      <c r="GE209" s="32"/>
      <c r="GF209" s="32"/>
      <c r="GG209" s="32"/>
      <c r="GH209" s="32"/>
      <c r="GI209" s="32"/>
      <c r="GJ209" s="32"/>
      <c r="GK209" s="32"/>
      <c r="GL209" s="32"/>
      <c r="GM209" s="32"/>
      <c r="GN209" s="32"/>
      <c r="GO209" s="32"/>
      <c r="GP209" s="32"/>
      <c r="GQ209" s="32"/>
      <c r="GR209" s="32"/>
      <c r="GS209" s="32"/>
      <c r="GT209" s="32"/>
      <c r="GU209" s="32"/>
      <c r="GV209" s="32"/>
      <c r="GW209" s="32"/>
      <c r="GX209" s="32"/>
      <c r="GY209" s="32"/>
      <c r="GZ209" s="32"/>
      <c r="HA209" s="32"/>
      <c r="HB209" s="32"/>
      <c r="HC209" s="32"/>
      <c r="HD209" s="32"/>
      <c r="HE209" s="32"/>
      <c r="HF209" s="32"/>
      <c r="HG209" s="32"/>
      <c r="HH209" s="32"/>
      <c r="HI209" s="32"/>
      <c r="HJ209" s="32"/>
      <c r="HK209" s="32"/>
      <c r="HL209" s="32"/>
      <c r="HM209" s="32"/>
      <c r="HN209" s="32"/>
      <c r="HO209" s="32"/>
      <c r="HP209" s="32"/>
      <c r="HQ209" s="32"/>
      <c r="HR209" s="32"/>
      <c r="HS209" s="32"/>
      <c r="HT209" s="32"/>
      <c r="HU209" s="32"/>
      <c r="HV209" s="32"/>
      <c r="HW209" s="32"/>
      <c r="HX209" s="32"/>
      <c r="HY209" s="32"/>
      <c r="HZ209" s="32"/>
      <c r="IA209" s="32"/>
      <c r="IB209" s="32"/>
      <c r="IC209" s="32"/>
      <c r="ID209" s="32"/>
      <c r="IE209" s="32"/>
      <c r="IF209" s="32"/>
      <c r="IG209" s="32"/>
      <c r="IH209" s="32"/>
      <c r="II209" s="32"/>
      <c r="IJ209" s="32"/>
      <c r="IK209" s="32"/>
      <c r="IL209" s="32"/>
      <c r="IM209" s="32"/>
      <c r="IN209" s="32"/>
      <c r="IO209" s="32"/>
      <c r="IP209" s="32"/>
      <c r="IQ209" s="32"/>
      <c r="IR209" s="32"/>
      <c r="IS209" s="32"/>
      <c r="IT209" s="32"/>
      <c r="IU209" s="32"/>
      <c r="IV209" s="32"/>
      <c r="IW209" s="32"/>
      <c r="IX209" s="32"/>
      <c r="IY209" s="32"/>
      <c r="IZ209" s="32"/>
      <c r="JA209" s="32"/>
      <c r="JB209" s="32"/>
      <c r="JC209" s="32"/>
      <c r="JD209" s="32"/>
      <c r="JE209" s="32"/>
      <c r="JF209" s="32"/>
      <c r="JG209" s="32"/>
      <c r="JH209" s="32"/>
      <c r="JI209" s="32"/>
      <c r="JJ209" s="32"/>
      <c r="JK209" s="32"/>
      <c r="JL209" s="32"/>
      <c r="JM209" s="32"/>
      <c r="JN209" s="32"/>
      <c r="JO209" s="32"/>
      <c r="JP209" s="32"/>
      <c r="JQ209" s="32"/>
      <c r="JR209" s="32"/>
      <c r="JS209" s="32"/>
      <c r="JT209" s="32"/>
      <c r="JU209" s="32"/>
      <c r="JV209" s="32"/>
      <c r="JW209" s="32"/>
      <c r="JX209" s="32"/>
      <c r="JY209" s="32"/>
      <c r="JZ209" s="32"/>
      <c r="KA209" s="32"/>
      <c r="KB209" s="32"/>
      <c r="KC209" s="32"/>
      <c r="KD209" s="32"/>
      <c r="KE209" s="32"/>
      <c r="KF209" s="32"/>
      <c r="KG209" s="32"/>
      <c r="KH209" s="32"/>
      <c r="KI209" s="32"/>
      <c r="KJ209" s="32"/>
      <c r="KK209" s="32"/>
      <c r="KL209" s="32"/>
      <c r="KM209" s="32"/>
      <c r="KN209" s="32"/>
      <c r="KO209" s="32"/>
      <c r="KP209" s="32"/>
      <c r="KQ209" s="32"/>
      <c r="KR209" s="32"/>
      <c r="KS209" s="32"/>
      <c r="KT209" s="32"/>
      <c r="KU209" s="32"/>
      <c r="KV209" s="32"/>
      <c r="KW209" s="32"/>
      <c r="KX209" s="32"/>
      <c r="KY209" s="32"/>
      <c r="KZ209" s="32"/>
      <c r="LA209" s="32"/>
      <c r="LB209" s="32"/>
      <c r="LC209" s="32"/>
      <c r="LD209" s="32"/>
      <c r="LE209" s="32"/>
      <c r="LF209" s="32"/>
      <c r="LG209" s="32"/>
      <c r="LH209" s="32"/>
      <c r="LI209" s="32"/>
      <c r="LJ209" s="32"/>
      <c r="LK209" s="32"/>
      <c r="LL209" s="32"/>
      <c r="LM209" s="32"/>
      <c r="LN209" s="32"/>
      <c r="LO209" s="32"/>
      <c r="LP209" s="32"/>
      <c r="LQ209" s="32"/>
    </row>
    <row r="210" spans="2:329" x14ac:dyDescent="0.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c r="FJ210" s="32"/>
      <c r="FK210" s="32"/>
      <c r="FL210" s="32"/>
      <c r="FM210" s="32"/>
      <c r="FN210" s="32"/>
      <c r="FO210" s="32"/>
      <c r="FP210" s="32"/>
      <c r="FQ210" s="32"/>
      <c r="FR210" s="32"/>
      <c r="FS210" s="32"/>
      <c r="FT210" s="32"/>
      <c r="FU210" s="32"/>
      <c r="FV210" s="32"/>
      <c r="FW210" s="32"/>
      <c r="FX210" s="32"/>
      <c r="FY210" s="32"/>
      <c r="FZ210" s="32"/>
      <c r="GA210" s="32"/>
      <c r="GB210" s="32"/>
      <c r="GC210" s="32"/>
      <c r="GD210" s="32"/>
      <c r="GE210" s="32"/>
      <c r="GF210" s="32"/>
      <c r="GG210" s="32"/>
      <c r="GH210" s="32"/>
      <c r="GI210" s="32"/>
      <c r="GJ210" s="32"/>
      <c r="GK210" s="32"/>
      <c r="GL210" s="32"/>
      <c r="GM210" s="32"/>
      <c r="GN210" s="32"/>
      <c r="GO210" s="32"/>
      <c r="GP210" s="32"/>
      <c r="GQ210" s="32"/>
      <c r="GR210" s="32"/>
      <c r="GS210" s="32"/>
      <c r="GT210" s="32"/>
      <c r="GU210" s="32"/>
      <c r="GV210" s="32"/>
      <c r="GW210" s="32"/>
      <c r="GX210" s="32"/>
      <c r="GY210" s="32"/>
      <c r="GZ210" s="32"/>
      <c r="HA210" s="32"/>
      <c r="HB210" s="32"/>
      <c r="HC210" s="32"/>
      <c r="HD210" s="32"/>
      <c r="HE210" s="32"/>
      <c r="HF210" s="32"/>
      <c r="HG210" s="32"/>
      <c r="HH210" s="32"/>
      <c r="HI210" s="32"/>
      <c r="HJ210" s="32"/>
      <c r="HK210" s="32"/>
      <c r="HL210" s="32"/>
      <c r="HM210" s="32"/>
      <c r="HN210" s="32"/>
      <c r="HO210" s="32"/>
      <c r="HP210" s="32"/>
      <c r="HQ210" s="32"/>
      <c r="HR210" s="32"/>
      <c r="HS210" s="32"/>
      <c r="HT210" s="32"/>
      <c r="HU210" s="32"/>
      <c r="HV210" s="32"/>
      <c r="HW210" s="32"/>
      <c r="HX210" s="32"/>
      <c r="HY210" s="32"/>
      <c r="HZ210" s="32"/>
      <c r="IA210" s="32"/>
      <c r="IB210" s="32"/>
      <c r="IC210" s="32"/>
      <c r="ID210" s="32"/>
      <c r="IE210" s="32"/>
      <c r="IF210" s="32"/>
      <c r="IG210" s="32"/>
      <c r="IH210" s="32"/>
      <c r="II210" s="32"/>
      <c r="IJ210" s="32"/>
      <c r="IK210" s="32"/>
      <c r="IL210" s="32"/>
      <c r="IM210" s="32"/>
      <c r="IN210" s="32"/>
      <c r="IO210" s="32"/>
      <c r="IP210" s="32"/>
      <c r="IQ210" s="32"/>
      <c r="IR210" s="32"/>
      <c r="IS210" s="32"/>
      <c r="IT210" s="32"/>
      <c r="IU210" s="32"/>
      <c r="IV210" s="32"/>
      <c r="IW210" s="32"/>
      <c r="IX210" s="32"/>
      <c r="IY210" s="32"/>
      <c r="IZ210" s="32"/>
      <c r="JA210" s="32"/>
      <c r="JB210" s="32"/>
      <c r="JC210" s="32"/>
      <c r="JD210" s="32"/>
      <c r="JE210" s="32"/>
      <c r="JF210" s="32"/>
      <c r="JG210" s="32"/>
      <c r="JH210" s="32"/>
      <c r="JI210" s="32"/>
      <c r="JJ210" s="32"/>
      <c r="JK210" s="32"/>
      <c r="JL210" s="32"/>
      <c r="JM210" s="32"/>
      <c r="JN210" s="32"/>
      <c r="JO210" s="32"/>
      <c r="JP210" s="32"/>
      <c r="JQ210" s="32"/>
      <c r="JR210" s="32"/>
      <c r="JS210" s="32"/>
      <c r="JT210" s="32"/>
      <c r="JU210" s="32"/>
      <c r="JV210" s="32"/>
      <c r="JW210" s="32"/>
      <c r="JX210" s="32"/>
      <c r="JY210" s="32"/>
      <c r="JZ210" s="32"/>
      <c r="KA210" s="32"/>
      <c r="KB210" s="32"/>
      <c r="KC210" s="32"/>
      <c r="KD210" s="32"/>
      <c r="KE210" s="32"/>
      <c r="KF210" s="32"/>
      <c r="KG210" s="32"/>
      <c r="KH210" s="32"/>
      <c r="KI210" s="32"/>
      <c r="KJ210" s="32"/>
      <c r="KK210" s="32"/>
      <c r="KL210" s="32"/>
      <c r="KM210" s="32"/>
      <c r="KN210" s="32"/>
      <c r="KO210" s="32"/>
      <c r="KP210" s="32"/>
      <c r="KQ210" s="32"/>
      <c r="KR210" s="32"/>
      <c r="KS210" s="32"/>
      <c r="KT210" s="32"/>
      <c r="KU210" s="32"/>
      <c r="KV210" s="32"/>
      <c r="KW210" s="32"/>
      <c r="KX210" s="32"/>
      <c r="KY210" s="32"/>
      <c r="KZ210" s="32"/>
      <c r="LA210" s="32"/>
      <c r="LB210" s="32"/>
      <c r="LC210" s="32"/>
      <c r="LD210" s="32"/>
      <c r="LE210" s="32"/>
      <c r="LF210" s="32"/>
      <c r="LG210" s="32"/>
      <c r="LH210" s="32"/>
      <c r="LI210" s="32"/>
      <c r="LJ210" s="32"/>
      <c r="LK210" s="32"/>
      <c r="LL210" s="32"/>
      <c r="LM210" s="32"/>
      <c r="LN210" s="32"/>
      <c r="LO210" s="32"/>
      <c r="LP210" s="32"/>
      <c r="LQ210" s="32"/>
    </row>
    <row r="211" spans="2:329" x14ac:dyDescent="0.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c r="EL211" s="32"/>
      <c r="EM211" s="32"/>
      <c r="EN211" s="32"/>
      <c r="EO211" s="32"/>
      <c r="EP211" s="32"/>
      <c r="EQ211" s="32"/>
      <c r="ER211" s="32"/>
      <c r="ES211" s="32"/>
      <c r="ET211" s="32"/>
      <c r="EU211" s="32"/>
      <c r="EV211" s="32"/>
      <c r="EW211" s="32"/>
      <c r="EX211" s="32"/>
      <c r="EY211" s="32"/>
      <c r="EZ211" s="32"/>
      <c r="FA211" s="32"/>
      <c r="FB211" s="32"/>
      <c r="FC211" s="32"/>
      <c r="FD211" s="32"/>
      <c r="FE211" s="32"/>
      <c r="FF211" s="32"/>
      <c r="FG211" s="32"/>
      <c r="FH211" s="32"/>
      <c r="FI211" s="32"/>
      <c r="FJ211" s="32"/>
      <c r="FK211" s="32"/>
      <c r="FL211" s="32"/>
      <c r="FM211" s="32"/>
      <c r="FN211" s="32"/>
      <c r="FO211" s="32"/>
      <c r="FP211" s="32"/>
      <c r="FQ211" s="32"/>
      <c r="FR211" s="32"/>
      <c r="FS211" s="32"/>
      <c r="FT211" s="32"/>
      <c r="FU211" s="32"/>
      <c r="FV211" s="32"/>
      <c r="FW211" s="32"/>
      <c r="FX211" s="32"/>
      <c r="FY211" s="32"/>
      <c r="FZ211" s="32"/>
      <c r="GA211" s="32"/>
      <c r="GB211" s="32"/>
      <c r="GC211" s="32"/>
      <c r="GD211" s="32"/>
      <c r="GE211" s="32"/>
      <c r="GF211" s="32"/>
      <c r="GG211" s="32"/>
      <c r="GH211" s="32"/>
      <c r="GI211" s="32"/>
      <c r="GJ211" s="32"/>
      <c r="GK211" s="32"/>
      <c r="GL211" s="32"/>
      <c r="GM211" s="32"/>
      <c r="GN211" s="32"/>
      <c r="GO211" s="32"/>
      <c r="GP211" s="32"/>
      <c r="GQ211" s="32"/>
      <c r="GR211" s="32"/>
      <c r="GS211" s="32"/>
      <c r="GT211" s="32"/>
      <c r="GU211" s="32"/>
      <c r="GV211" s="32"/>
      <c r="GW211" s="32"/>
      <c r="GX211" s="32"/>
      <c r="GY211" s="32"/>
      <c r="GZ211" s="32"/>
      <c r="HA211" s="32"/>
      <c r="HB211" s="32"/>
      <c r="HC211" s="32"/>
      <c r="HD211" s="32"/>
      <c r="HE211" s="32"/>
      <c r="HF211" s="32"/>
      <c r="HG211" s="32"/>
      <c r="HH211" s="32"/>
      <c r="HI211" s="32"/>
      <c r="HJ211" s="32"/>
      <c r="HK211" s="32"/>
      <c r="HL211" s="32"/>
      <c r="HM211" s="32"/>
      <c r="HN211" s="32"/>
      <c r="HO211" s="32"/>
      <c r="HP211" s="32"/>
      <c r="HQ211" s="32"/>
      <c r="HR211" s="32"/>
      <c r="HS211" s="32"/>
      <c r="HT211" s="32"/>
      <c r="HU211" s="32"/>
      <c r="HV211" s="32"/>
      <c r="HW211" s="32"/>
      <c r="HX211" s="32"/>
      <c r="HY211" s="32"/>
      <c r="HZ211" s="32"/>
      <c r="IA211" s="32"/>
      <c r="IB211" s="32"/>
      <c r="IC211" s="32"/>
      <c r="ID211" s="32"/>
      <c r="IE211" s="32"/>
      <c r="IF211" s="32"/>
      <c r="IG211" s="32"/>
      <c r="IH211" s="32"/>
      <c r="II211" s="32"/>
      <c r="IJ211" s="32"/>
      <c r="IK211" s="32"/>
      <c r="IL211" s="32"/>
      <c r="IM211" s="32"/>
      <c r="IN211" s="32"/>
      <c r="IO211" s="32"/>
      <c r="IP211" s="32"/>
      <c r="IQ211" s="32"/>
      <c r="IR211" s="32"/>
      <c r="IS211" s="32"/>
      <c r="IT211" s="32"/>
      <c r="IU211" s="32"/>
      <c r="IV211" s="32"/>
      <c r="IW211" s="32"/>
      <c r="IX211" s="32"/>
      <c r="IY211" s="32"/>
      <c r="IZ211" s="32"/>
      <c r="JA211" s="32"/>
      <c r="JB211" s="32"/>
      <c r="JC211" s="32"/>
      <c r="JD211" s="32"/>
      <c r="JE211" s="32"/>
      <c r="JF211" s="32"/>
      <c r="JG211" s="32"/>
      <c r="JH211" s="32"/>
      <c r="JI211" s="32"/>
      <c r="JJ211" s="32"/>
      <c r="JK211" s="32"/>
      <c r="JL211" s="32"/>
      <c r="JM211" s="32"/>
      <c r="JN211" s="32"/>
      <c r="JO211" s="32"/>
      <c r="JP211" s="32"/>
      <c r="JQ211" s="32"/>
      <c r="JR211" s="32"/>
      <c r="JS211" s="32"/>
      <c r="JT211" s="32"/>
      <c r="JU211" s="32"/>
      <c r="JV211" s="32"/>
      <c r="JW211" s="32"/>
      <c r="JX211" s="32"/>
      <c r="JY211" s="32"/>
      <c r="JZ211" s="32"/>
      <c r="KA211" s="32"/>
      <c r="KB211" s="32"/>
      <c r="KC211" s="32"/>
      <c r="KD211" s="32"/>
      <c r="KE211" s="32"/>
      <c r="KF211" s="32"/>
      <c r="KG211" s="32"/>
      <c r="KH211" s="32"/>
      <c r="KI211" s="32"/>
      <c r="KJ211" s="32"/>
      <c r="KK211" s="32"/>
      <c r="KL211" s="32"/>
      <c r="KM211" s="32"/>
      <c r="KN211" s="32"/>
      <c r="KO211" s="32"/>
      <c r="KP211" s="32"/>
      <c r="KQ211" s="32"/>
      <c r="KR211" s="32"/>
      <c r="KS211" s="32"/>
      <c r="KT211" s="32"/>
      <c r="KU211" s="32"/>
      <c r="KV211" s="32"/>
      <c r="KW211" s="32"/>
      <c r="KX211" s="32"/>
      <c r="KY211" s="32"/>
      <c r="KZ211" s="32"/>
      <c r="LA211" s="32"/>
      <c r="LB211" s="32"/>
      <c r="LC211" s="32"/>
      <c r="LD211" s="32"/>
      <c r="LE211" s="32"/>
      <c r="LF211" s="32"/>
      <c r="LG211" s="32"/>
      <c r="LH211" s="32"/>
      <c r="LI211" s="32"/>
      <c r="LJ211" s="32"/>
      <c r="LK211" s="32"/>
      <c r="LL211" s="32"/>
      <c r="LM211" s="32"/>
      <c r="LN211" s="32"/>
      <c r="LO211" s="32"/>
      <c r="LP211" s="32"/>
      <c r="LQ211" s="32"/>
    </row>
    <row r="212" spans="2:329" x14ac:dyDescent="0.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c r="EL212" s="32"/>
      <c r="EM212" s="32"/>
      <c r="EN212" s="32"/>
      <c r="EO212" s="32"/>
      <c r="EP212" s="32"/>
      <c r="EQ212" s="32"/>
      <c r="ER212" s="32"/>
      <c r="ES212" s="32"/>
      <c r="ET212" s="32"/>
      <c r="EU212" s="32"/>
      <c r="EV212" s="32"/>
      <c r="EW212" s="32"/>
      <c r="EX212" s="32"/>
      <c r="EY212" s="32"/>
      <c r="EZ212" s="32"/>
      <c r="FA212" s="32"/>
      <c r="FB212" s="32"/>
      <c r="FC212" s="32"/>
      <c r="FD212" s="32"/>
      <c r="FE212" s="32"/>
      <c r="FF212" s="32"/>
      <c r="FG212" s="32"/>
      <c r="FH212" s="32"/>
      <c r="FI212" s="32"/>
      <c r="FJ212" s="32"/>
      <c r="FK212" s="32"/>
      <c r="FL212" s="32"/>
      <c r="FM212" s="32"/>
      <c r="FN212" s="32"/>
      <c r="FO212" s="32"/>
      <c r="FP212" s="32"/>
      <c r="FQ212" s="32"/>
      <c r="FR212" s="32"/>
      <c r="FS212" s="32"/>
      <c r="FT212" s="32"/>
      <c r="FU212" s="32"/>
      <c r="FV212" s="32"/>
      <c r="FW212" s="32"/>
      <c r="FX212" s="32"/>
      <c r="FY212" s="32"/>
      <c r="FZ212" s="32"/>
      <c r="GA212" s="32"/>
      <c r="GB212" s="32"/>
      <c r="GC212" s="32"/>
      <c r="GD212" s="32"/>
      <c r="GE212" s="32"/>
      <c r="GF212" s="32"/>
      <c r="GG212" s="32"/>
      <c r="GH212" s="32"/>
      <c r="GI212" s="32"/>
      <c r="GJ212" s="32"/>
      <c r="GK212" s="32"/>
      <c r="GL212" s="32"/>
      <c r="GM212" s="32"/>
      <c r="GN212" s="32"/>
      <c r="GO212" s="32"/>
      <c r="GP212" s="32"/>
      <c r="GQ212" s="32"/>
      <c r="GR212" s="32"/>
      <c r="GS212" s="32"/>
      <c r="GT212" s="32"/>
      <c r="GU212" s="32"/>
      <c r="GV212" s="32"/>
      <c r="GW212" s="32"/>
      <c r="GX212" s="32"/>
      <c r="GY212" s="32"/>
      <c r="GZ212" s="32"/>
      <c r="HA212" s="32"/>
      <c r="HB212" s="32"/>
      <c r="HC212" s="32"/>
      <c r="HD212" s="32"/>
      <c r="HE212" s="32"/>
      <c r="HF212" s="32"/>
      <c r="HG212" s="32"/>
      <c r="HH212" s="32"/>
      <c r="HI212" s="32"/>
      <c r="HJ212" s="32"/>
      <c r="HK212" s="32"/>
      <c r="HL212" s="32"/>
      <c r="HM212" s="32"/>
      <c r="HN212" s="32"/>
      <c r="HO212" s="32"/>
      <c r="HP212" s="32"/>
      <c r="HQ212" s="32"/>
      <c r="HR212" s="32"/>
      <c r="HS212" s="32"/>
      <c r="HT212" s="32"/>
      <c r="HU212" s="32"/>
      <c r="HV212" s="32"/>
      <c r="HW212" s="32"/>
      <c r="HX212" s="32"/>
      <c r="HY212" s="32"/>
      <c r="HZ212" s="32"/>
      <c r="IA212" s="32"/>
      <c r="IB212" s="32"/>
      <c r="IC212" s="32"/>
      <c r="ID212" s="32"/>
      <c r="IE212" s="32"/>
      <c r="IF212" s="32"/>
      <c r="IG212" s="32"/>
      <c r="IH212" s="32"/>
      <c r="II212" s="32"/>
      <c r="IJ212" s="32"/>
      <c r="IK212" s="32"/>
      <c r="IL212" s="32"/>
      <c r="IM212" s="32"/>
      <c r="IN212" s="32"/>
      <c r="IO212" s="32"/>
      <c r="IP212" s="32"/>
      <c r="IQ212" s="32"/>
      <c r="IR212" s="32"/>
      <c r="IS212" s="32"/>
      <c r="IT212" s="32"/>
      <c r="IU212" s="32"/>
      <c r="IV212" s="32"/>
      <c r="IW212" s="32"/>
      <c r="IX212" s="32"/>
      <c r="IY212" s="32"/>
      <c r="IZ212" s="32"/>
      <c r="JA212" s="32"/>
      <c r="JB212" s="32"/>
      <c r="JC212" s="32"/>
      <c r="JD212" s="32"/>
      <c r="JE212" s="32"/>
      <c r="JF212" s="32"/>
      <c r="JG212" s="32"/>
      <c r="JH212" s="32"/>
      <c r="JI212" s="32"/>
      <c r="JJ212" s="32"/>
      <c r="JK212" s="32"/>
      <c r="JL212" s="32"/>
      <c r="JM212" s="32"/>
      <c r="JN212" s="32"/>
      <c r="JO212" s="32"/>
      <c r="JP212" s="32"/>
      <c r="JQ212" s="32"/>
      <c r="JR212" s="32"/>
      <c r="JS212" s="32"/>
      <c r="JT212" s="32"/>
      <c r="JU212" s="32"/>
      <c r="JV212" s="32"/>
      <c r="JW212" s="32"/>
      <c r="JX212" s="32"/>
      <c r="JY212" s="32"/>
      <c r="JZ212" s="32"/>
      <c r="KA212" s="32"/>
      <c r="KB212" s="32"/>
      <c r="KC212" s="32"/>
      <c r="KD212" s="32"/>
      <c r="KE212" s="32"/>
      <c r="KF212" s="32"/>
      <c r="KG212" s="32"/>
      <c r="KH212" s="32"/>
      <c r="KI212" s="32"/>
      <c r="KJ212" s="32"/>
      <c r="KK212" s="32"/>
      <c r="KL212" s="32"/>
      <c r="KM212" s="32"/>
      <c r="KN212" s="32"/>
      <c r="KO212" s="32"/>
      <c r="KP212" s="32"/>
      <c r="KQ212" s="32"/>
      <c r="KR212" s="32"/>
      <c r="KS212" s="32"/>
      <c r="KT212" s="32"/>
      <c r="KU212" s="32"/>
      <c r="KV212" s="32"/>
      <c r="KW212" s="32"/>
      <c r="KX212" s="32"/>
      <c r="KY212" s="32"/>
      <c r="KZ212" s="32"/>
      <c r="LA212" s="32"/>
      <c r="LB212" s="32"/>
      <c r="LC212" s="32"/>
      <c r="LD212" s="32"/>
      <c r="LE212" s="32"/>
      <c r="LF212" s="32"/>
      <c r="LG212" s="32"/>
      <c r="LH212" s="32"/>
      <c r="LI212" s="32"/>
      <c r="LJ212" s="32"/>
      <c r="LK212" s="32"/>
      <c r="LL212" s="32"/>
      <c r="LM212" s="32"/>
      <c r="LN212" s="32"/>
      <c r="LO212" s="32"/>
      <c r="LP212" s="32"/>
      <c r="LQ212" s="32"/>
    </row>
    <row r="213" spans="2:329" x14ac:dyDescent="0.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c r="GV213" s="32"/>
      <c r="GW213" s="32"/>
      <c r="GX213" s="32"/>
      <c r="GY213" s="32"/>
      <c r="GZ213" s="32"/>
      <c r="HA213" s="32"/>
      <c r="HB213" s="32"/>
      <c r="HC213" s="32"/>
      <c r="HD213" s="32"/>
      <c r="HE213" s="32"/>
      <c r="HF213" s="32"/>
      <c r="HG213" s="32"/>
      <c r="HH213" s="32"/>
      <c r="HI213" s="32"/>
      <c r="HJ213" s="32"/>
      <c r="HK213" s="32"/>
      <c r="HL213" s="32"/>
      <c r="HM213" s="32"/>
      <c r="HN213" s="32"/>
      <c r="HO213" s="32"/>
      <c r="HP213" s="32"/>
      <c r="HQ213" s="32"/>
      <c r="HR213" s="32"/>
      <c r="HS213" s="32"/>
      <c r="HT213" s="32"/>
      <c r="HU213" s="32"/>
      <c r="HV213" s="32"/>
      <c r="HW213" s="32"/>
      <c r="HX213" s="32"/>
      <c r="HY213" s="32"/>
      <c r="HZ213" s="32"/>
      <c r="IA213" s="32"/>
      <c r="IB213" s="32"/>
      <c r="IC213" s="32"/>
      <c r="ID213" s="32"/>
      <c r="IE213" s="32"/>
      <c r="IF213" s="32"/>
      <c r="IG213" s="32"/>
      <c r="IH213" s="32"/>
      <c r="II213" s="32"/>
      <c r="IJ213" s="32"/>
      <c r="IK213" s="32"/>
      <c r="IL213" s="32"/>
      <c r="IM213" s="32"/>
      <c r="IN213" s="32"/>
      <c r="IO213" s="32"/>
      <c r="IP213" s="32"/>
      <c r="IQ213" s="32"/>
      <c r="IR213" s="32"/>
      <c r="IS213" s="32"/>
      <c r="IT213" s="32"/>
      <c r="IU213" s="32"/>
      <c r="IV213" s="32"/>
      <c r="IW213" s="32"/>
      <c r="IX213" s="32"/>
      <c r="IY213" s="32"/>
      <c r="IZ213" s="32"/>
      <c r="JA213" s="32"/>
      <c r="JB213" s="32"/>
      <c r="JC213" s="32"/>
      <c r="JD213" s="32"/>
      <c r="JE213" s="32"/>
      <c r="JF213" s="32"/>
      <c r="JG213" s="32"/>
      <c r="JH213" s="32"/>
      <c r="JI213" s="32"/>
      <c r="JJ213" s="32"/>
      <c r="JK213" s="32"/>
      <c r="JL213" s="32"/>
      <c r="JM213" s="32"/>
      <c r="JN213" s="32"/>
      <c r="JO213" s="32"/>
      <c r="JP213" s="32"/>
      <c r="JQ213" s="32"/>
      <c r="JR213" s="32"/>
      <c r="JS213" s="32"/>
      <c r="JT213" s="32"/>
      <c r="JU213" s="32"/>
      <c r="JV213" s="32"/>
      <c r="JW213" s="32"/>
      <c r="JX213" s="32"/>
      <c r="JY213" s="32"/>
      <c r="JZ213" s="32"/>
      <c r="KA213" s="32"/>
      <c r="KB213" s="32"/>
      <c r="KC213" s="32"/>
      <c r="KD213" s="32"/>
      <c r="KE213" s="32"/>
      <c r="KF213" s="32"/>
      <c r="KG213" s="32"/>
      <c r="KH213" s="32"/>
      <c r="KI213" s="32"/>
      <c r="KJ213" s="32"/>
      <c r="KK213" s="32"/>
      <c r="KL213" s="32"/>
      <c r="KM213" s="32"/>
      <c r="KN213" s="32"/>
      <c r="KO213" s="32"/>
      <c r="KP213" s="32"/>
      <c r="KQ213" s="32"/>
      <c r="KR213" s="32"/>
      <c r="KS213" s="32"/>
      <c r="KT213" s="32"/>
      <c r="KU213" s="32"/>
      <c r="KV213" s="32"/>
      <c r="KW213" s="32"/>
      <c r="KX213" s="32"/>
      <c r="KY213" s="32"/>
      <c r="KZ213" s="32"/>
      <c r="LA213" s="32"/>
      <c r="LB213" s="32"/>
      <c r="LC213" s="32"/>
      <c r="LD213" s="32"/>
      <c r="LE213" s="32"/>
      <c r="LF213" s="32"/>
      <c r="LG213" s="32"/>
      <c r="LH213" s="32"/>
      <c r="LI213" s="32"/>
      <c r="LJ213" s="32"/>
      <c r="LK213" s="32"/>
      <c r="LL213" s="32"/>
      <c r="LM213" s="32"/>
      <c r="LN213" s="32"/>
      <c r="LO213" s="32"/>
      <c r="LP213" s="32"/>
      <c r="LQ213" s="32"/>
    </row>
    <row r="214" spans="2:329" x14ac:dyDescent="0.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c r="GV214" s="32"/>
      <c r="GW214" s="32"/>
      <c r="GX214" s="32"/>
      <c r="GY214" s="32"/>
      <c r="GZ214" s="32"/>
      <c r="HA214" s="32"/>
      <c r="HB214" s="32"/>
      <c r="HC214" s="32"/>
      <c r="HD214" s="32"/>
      <c r="HE214" s="32"/>
      <c r="HF214" s="32"/>
      <c r="HG214" s="32"/>
      <c r="HH214" s="32"/>
      <c r="HI214" s="32"/>
      <c r="HJ214" s="32"/>
      <c r="HK214" s="32"/>
      <c r="HL214" s="32"/>
      <c r="HM214" s="32"/>
      <c r="HN214" s="32"/>
      <c r="HO214" s="32"/>
      <c r="HP214" s="32"/>
      <c r="HQ214" s="32"/>
      <c r="HR214" s="32"/>
      <c r="HS214" s="32"/>
      <c r="HT214" s="32"/>
      <c r="HU214" s="32"/>
      <c r="HV214" s="32"/>
      <c r="HW214" s="32"/>
      <c r="HX214" s="32"/>
      <c r="HY214" s="32"/>
      <c r="HZ214" s="32"/>
      <c r="IA214" s="32"/>
      <c r="IB214" s="32"/>
      <c r="IC214" s="32"/>
      <c r="ID214" s="32"/>
      <c r="IE214" s="32"/>
      <c r="IF214" s="32"/>
      <c r="IG214" s="32"/>
      <c r="IH214" s="32"/>
      <c r="II214" s="32"/>
      <c r="IJ214" s="32"/>
      <c r="IK214" s="32"/>
      <c r="IL214" s="32"/>
      <c r="IM214" s="32"/>
      <c r="IN214" s="32"/>
      <c r="IO214" s="32"/>
      <c r="IP214" s="32"/>
      <c r="IQ214" s="32"/>
      <c r="IR214" s="32"/>
      <c r="IS214" s="32"/>
      <c r="IT214" s="32"/>
      <c r="IU214" s="32"/>
      <c r="IV214" s="32"/>
      <c r="IW214" s="32"/>
      <c r="IX214" s="32"/>
      <c r="IY214" s="32"/>
      <c r="IZ214" s="32"/>
      <c r="JA214" s="32"/>
      <c r="JB214" s="32"/>
      <c r="JC214" s="32"/>
      <c r="JD214" s="32"/>
      <c r="JE214" s="32"/>
      <c r="JF214" s="32"/>
      <c r="JG214" s="32"/>
      <c r="JH214" s="32"/>
      <c r="JI214" s="32"/>
      <c r="JJ214" s="32"/>
      <c r="JK214" s="32"/>
      <c r="JL214" s="32"/>
      <c r="JM214" s="32"/>
      <c r="JN214" s="32"/>
      <c r="JO214" s="32"/>
      <c r="JP214" s="32"/>
      <c r="JQ214" s="32"/>
      <c r="JR214" s="32"/>
      <c r="JS214" s="32"/>
      <c r="JT214" s="32"/>
      <c r="JU214" s="32"/>
      <c r="JV214" s="32"/>
      <c r="JW214" s="32"/>
      <c r="JX214" s="32"/>
      <c r="JY214" s="32"/>
      <c r="JZ214" s="32"/>
      <c r="KA214" s="32"/>
      <c r="KB214" s="32"/>
      <c r="KC214" s="32"/>
      <c r="KD214" s="32"/>
      <c r="KE214" s="32"/>
      <c r="KF214" s="32"/>
      <c r="KG214" s="32"/>
      <c r="KH214" s="32"/>
      <c r="KI214" s="32"/>
      <c r="KJ214" s="32"/>
      <c r="KK214" s="32"/>
      <c r="KL214" s="32"/>
      <c r="KM214" s="32"/>
      <c r="KN214" s="32"/>
      <c r="KO214" s="32"/>
      <c r="KP214" s="32"/>
      <c r="KQ214" s="32"/>
      <c r="KR214" s="32"/>
      <c r="KS214" s="32"/>
      <c r="KT214" s="32"/>
      <c r="KU214" s="32"/>
      <c r="KV214" s="32"/>
      <c r="KW214" s="32"/>
      <c r="KX214" s="32"/>
      <c r="KY214" s="32"/>
      <c r="KZ214" s="32"/>
      <c r="LA214" s="32"/>
      <c r="LB214" s="32"/>
      <c r="LC214" s="32"/>
      <c r="LD214" s="32"/>
      <c r="LE214" s="32"/>
      <c r="LF214" s="32"/>
      <c r="LG214" s="32"/>
      <c r="LH214" s="32"/>
      <c r="LI214" s="32"/>
      <c r="LJ214" s="32"/>
      <c r="LK214" s="32"/>
      <c r="LL214" s="32"/>
      <c r="LM214" s="32"/>
      <c r="LN214" s="32"/>
      <c r="LO214" s="32"/>
      <c r="LP214" s="32"/>
      <c r="LQ214" s="32"/>
    </row>
    <row r="215" spans="2:329" x14ac:dyDescent="0.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c r="GV215" s="32"/>
      <c r="GW215" s="32"/>
      <c r="GX215" s="32"/>
      <c r="GY215" s="32"/>
      <c r="GZ215" s="32"/>
      <c r="HA215" s="32"/>
      <c r="HB215" s="32"/>
      <c r="HC215" s="32"/>
      <c r="HD215" s="32"/>
      <c r="HE215" s="32"/>
      <c r="HF215" s="32"/>
      <c r="HG215" s="32"/>
      <c r="HH215" s="32"/>
      <c r="HI215" s="32"/>
      <c r="HJ215" s="32"/>
      <c r="HK215" s="32"/>
      <c r="HL215" s="32"/>
      <c r="HM215" s="32"/>
      <c r="HN215" s="32"/>
      <c r="HO215" s="32"/>
      <c r="HP215" s="32"/>
      <c r="HQ215" s="32"/>
      <c r="HR215" s="32"/>
      <c r="HS215" s="32"/>
      <c r="HT215" s="32"/>
      <c r="HU215" s="32"/>
      <c r="HV215" s="32"/>
      <c r="HW215" s="32"/>
      <c r="HX215" s="32"/>
      <c r="HY215" s="32"/>
      <c r="HZ215" s="32"/>
      <c r="IA215" s="32"/>
      <c r="IB215" s="32"/>
      <c r="IC215" s="32"/>
      <c r="ID215" s="32"/>
      <c r="IE215" s="32"/>
      <c r="IF215" s="32"/>
      <c r="IG215" s="32"/>
      <c r="IH215" s="32"/>
      <c r="II215" s="32"/>
      <c r="IJ215" s="32"/>
      <c r="IK215" s="32"/>
      <c r="IL215" s="32"/>
      <c r="IM215" s="32"/>
      <c r="IN215" s="32"/>
      <c r="IO215" s="32"/>
      <c r="IP215" s="32"/>
      <c r="IQ215" s="32"/>
      <c r="IR215" s="32"/>
      <c r="IS215" s="32"/>
      <c r="IT215" s="32"/>
      <c r="IU215" s="32"/>
      <c r="IV215" s="32"/>
      <c r="IW215" s="32"/>
      <c r="IX215" s="32"/>
      <c r="IY215" s="32"/>
      <c r="IZ215" s="32"/>
      <c r="JA215" s="32"/>
      <c r="JB215" s="32"/>
      <c r="JC215" s="32"/>
      <c r="JD215" s="32"/>
      <c r="JE215" s="32"/>
      <c r="JF215" s="32"/>
      <c r="JG215" s="32"/>
      <c r="JH215" s="32"/>
      <c r="JI215" s="32"/>
      <c r="JJ215" s="32"/>
      <c r="JK215" s="32"/>
      <c r="JL215" s="32"/>
      <c r="JM215" s="32"/>
      <c r="JN215" s="32"/>
      <c r="JO215" s="32"/>
      <c r="JP215" s="32"/>
      <c r="JQ215" s="32"/>
      <c r="JR215" s="32"/>
      <c r="JS215" s="32"/>
      <c r="JT215" s="32"/>
      <c r="JU215" s="32"/>
      <c r="JV215" s="32"/>
      <c r="JW215" s="32"/>
      <c r="JX215" s="32"/>
      <c r="JY215" s="32"/>
      <c r="JZ215" s="32"/>
      <c r="KA215" s="32"/>
      <c r="KB215" s="32"/>
      <c r="KC215" s="32"/>
      <c r="KD215" s="32"/>
      <c r="KE215" s="32"/>
      <c r="KF215" s="32"/>
      <c r="KG215" s="32"/>
      <c r="KH215" s="32"/>
      <c r="KI215" s="32"/>
      <c r="KJ215" s="32"/>
      <c r="KK215" s="32"/>
      <c r="KL215" s="32"/>
      <c r="KM215" s="32"/>
      <c r="KN215" s="32"/>
      <c r="KO215" s="32"/>
      <c r="KP215" s="32"/>
      <c r="KQ215" s="32"/>
      <c r="KR215" s="32"/>
      <c r="KS215" s="32"/>
      <c r="KT215" s="32"/>
      <c r="KU215" s="32"/>
      <c r="KV215" s="32"/>
      <c r="KW215" s="32"/>
      <c r="KX215" s="32"/>
      <c r="KY215" s="32"/>
      <c r="KZ215" s="32"/>
      <c r="LA215" s="32"/>
      <c r="LB215" s="32"/>
      <c r="LC215" s="32"/>
      <c r="LD215" s="32"/>
      <c r="LE215" s="32"/>
      <c r="LF215" s="32"/>
      <c r="LG215" s="32"/>
      <c r="LH215" s="32"/>
      <c r="LI215" s="32"/>
      <c r="LJ215" s="32"/>
      <c r="LK215" s="32"/>
      <c r="LL215" s="32"/>
      <c r="LM215" s="32"/>
      <c r="LN215" s="32"/>
      <c r="LO215" s="32"/>
      <c r="LP215" s="32"/>
      <c r="LQ215" s="32"/>
    </row>
    <row r="216" spans="2:329" x14ac:dyDescent="0.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c r="GV216" s="32"/>
      <c r="GW216" s="32"/>
      <c r="GX216" s="32"/>
      <c r="GY216" s="32"/>
      <c r="GZ216" s="32"/>
      <c r="HA216" s="32"/>
      <c r="HB216" s="32"/>
      <c r="HC216" s="32"/>
      <c r="HD216" s="32"/>
      <c r="HE216" s="32"/>
      <c r="HF216" s="32"/>
      <c r="HG216" s="32"/>
      <c r="HH216" s="32"/>
      <c r="HI216" s="32"/>
      <c r="HJ216" s="32"/>
      <c r="HK216" s="32"/>
      <c r="HL216" s="32"/>
      <c r="HM216" s="32"/>
      <c r="HN216" s="32"/>
      <c r="HO216" s="32"/>
      <c r="HP216" s="32"/>
      <c r="HQ216" s="32"/>
      <c r="HR216" s="32"/>
      <c r="HS216" s="32"/>
      <c r="HT216" s="32"/>
      <c r="HU216" s="32"/>
      <c r="HV216" s="32"/>
      <c r="HW216" s="32"/>
      <c r="HX216" s="32"/>
      <c r="HY216" s="32"/>
      <c r="HZ216" s="32"/>
      <c r="IA216" s="32"/>
      <c r="IB216" s="32"/>
      <c r="IC216" s="32"/>
      <c r="ID216" s="32"/>
      <c r="IE216" s="32"/>
      <c r="IF216" s="32"/>
      <c r="IG216" s="32"/>
      <c r="IH216" s="32"/>
      <c r="II216" s="32"/>
      <c r="IJ216" s="32"/>
      <c r="IK216" s="32"/>
      <c r="IL216" s="32"/>
      <c r="IM216" s="32"/>
      <c r="IN216" s="32"/>
      <c r="IO216" s="32"/>
      <c r="IP216" s="32"/>
      <c r="IQ216" s="32"/>
      <c r="IR216" s="32"/>
      <c r="IS216" s="32"/>
      <c r="IT216" s="32"/>
      <c r="IU216" s="32"/>
      <c r="IV216" s="32"/>
      <c r="IW216" s="32"/>
      <c r="IX216" s="32"/>
      <c r="IY216" s="32"/>
      <c r="IZ216" s="32"/>
      <c r="JA216" s="32"/>
      <c r="JB216" s="32"/>
      <c r="JC216" s="32"/>
      <c r="JD216" s="32"/>
      <c r="JE216" s="32"/>
      <c r="JF216" s="32"/>
      <c r="JG216" s="32"/>
      <c r="JH216" s="32"/>
      <c r="JI216" s="32"/>
      <c r="JJ216" s="32"/>
      <c r="JK216" s="32"/>
      <c r="JL216" s="32"/>
      <c r="JM216" s="32"/>
      <c r="JN216" s="32"/>
      <c r="JO216" s="32"/>
      <c r="JP216" s="32"/>
      <c r="JQ216" s="32"/>
      <c r="JR216" s="32"/>
      <c r="JS216" s="32"/>
      <c r="JT216" s="32"/>
      <c r="JU216" s="32"/>
      <c r="JV216" s="32"/>
      <c r="JW216" s="32"/>
      <c r="JX216" s="32"/>
      <c r="JY216" s="32"/>
      <c r="JZ216" s="32"/>
      <c r="KA216" s="32"/>
      <c r="KB216" s="32"/>
      <c r="KC216" s="32"/>
      <c r="KD216" s="32"/>
      <c r="KE216" s="32"/>
      <c r="KF216" s="32"/>
      <c r="KG216" s="32"/>
      <c r="KH216" s="32"/>
      <c r="KI216" s="32"/>
      <c r="KJ216" s="32"/>
      <c r="KK216" s="32"/>
      <c r="KL216" s="32"/>
      <c r="KM216" s="32"/>
      <c r="KN216" s="32"/>
      <c r="KO216" s="32"/>
      <c r="KP216" s="32"/>
      <c r="KQ216" s="32"/>
      <c r="KR216" s="32"/>
      <c r="KS216" s="32"/>
      <c r="KT216" s="32"/>
      <c r="KU216" s="32"/>
      <c r="KV216" s="32"/>
      <c r="KW216" s="32"/>
      <c r="KX216" s="32"/>
      <c r="KY216" s="32"/>
      <c r="KZ216" s="32"/>
      <c r="LA216" s="32"/>
      <c r="LB216" s="32"/>
      <c r="LC216" s="32"/>
      <c r="LD216" s="32"/>
      <c r="LE216" s="32"/>
      <c r="LF216" s="32"/>
      <c r="LG216" s="32"/>
      <c r="LH216" s="32"/>
      <c r="LI216" s="32"/>
      <c r="LJ216" s="32"/>
      <c r="LK216" s="32"/>
      <c r="LL216" s="32"/>
      <c r="LM216" s="32"/>
      <c r="LN216" s="32"/>
      <c r="LO216" s="32"/>
      <c r="LP216" s="32"/>
      <c r="LQ216" s="32"/>
    </row>
    <row r="217" spans="2:329" x14ac:dyDescent="0.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c r="HT217" s="32"/>
      <c r="HU217" s="32"/>
      <c r="HV217" s="32"/>
      <c r="HW217" s="32"/>
      <c r="HX217" s="32"/>
      <c r="HY217" s="32"/>
      <c r="HZ217" s="32"/>
      <c r="IA217" s="32"/>
      <c r="IB217" s="32"/>
      <c r="IC217" s="32"/>
      <c r="ID217" s="32"/>
      <c r="IE217" s="32"/>
      <c r="IF217" s="32"/>
      <c r="IG217" s="32"/>
      <c r="IH217" s="32"/>
      <c r="II217" s="32"/>
      <c r="IJ217" s="32"/>
      <c r="IK217" s="32"/>
      <c r="IL217" s="32"/>
      <c r="IM217" s="32"/>
      <c r="IN217" s="32"/>
      <c r="IO217" s="32"/>
      <c r="IP217" s="32"/>
      <c r="IQ217" s="32"/>
      <c r="IR217" s="32"/>
      <c r="IS217" s="32"/>
      <c r="IT217" s="32"/>
      <c r="IU217" s="32"/>
      <c r="IV217" s="32"/>
      <c r="IW217" s="32"/>
      <c r="IX217" s="32"/>
      <c r="IY217" s="32"/>
      <c r="IZ217" s="32"/>
      <c r="JA217" s="32"/>
      <c r="JB217" s="32"/>
      <c r="JC217" s="32"/>
      <c r="JD217" s="32"/>
      <c r="JE217" s="32"/>
      <c r="JF217" s="32"/>
      <c r="JG217" s="32"/>
      <c r="JH217" s="32"/>
      <c r="JI217" s="32"/>
      <c r="JJ217" s="32"/>
      <c r="JK217" s="32"/>
      <c r="JL217" s="32"/>
      <c r="JM217" s="32"/>
      <c r="JN217" s="32"/>
      <c r="JO217" s="32"/>
      <c r="JP217" s="32"/>
      <c r="JQ217" s="32"/>
      <c r="JR217" s="32"/>
      <c r="JS217" s="32"/>
      <c r="JT217" s="32"/>
      <c r="JU217" s="32"/>
      <c r="JV217" s="32"/>
      <c r="JW217" s="32"/>
      <c r="JX217" s="32"/>
      <c r="JY217" s="32"/>
      <c r="JZ217" s="32"/>
      <c r="KA217" s="32"/>
      <c r="KB217" s="32"/>
      <c r="KC217" s="32"/>
      <c r="KD217" s="32"/>
      <c r="KE217" s="32"/>
      <c r="KF217" s="32"/>
      <c r="KG217" s="32"/>
      <c r="KH217" s="32"/>
      <c r="KI217" s="32"/>
      <c r="KJ217" s="32"/>
      <c r="KK217" s="32"/>
      <c r="KL217" s="32"/>
      <c r="KM217" s="32"/>
      <c r="KN217" s="32"/>
      <c r="KO217" s="32"/>
      <c r="KP217" s="32"/>
      <c r="KQ217" s="32"/>
      <c r="KR217" s="32"/>
      <c r="KS217" s="32"/>
      <c r="KT217" s="32"/>
      <c r="KU217" s="32"/>
      <c r="KV217" s="32"/>
      <c r="KW217" s="32"/>
      <c r="KX217" s="32"/>
      <c r="KY217" s="32"/>
      <c r="KZ217" s="32"/>
      <c r="LA217" s="32"/>
      <c r="LB217" s="32"/>
      <c r="LC217" s="32"/>
      <c r="LD217" s="32"/>
      <c r="LE217" s="32"/>
      <c r="LF217" s="32"/>
      <c r="LG217" s="32"/>
      <c r="LH217" s="32"/>
      <c r="LI217" s="32"/>
      <c r="LJ217" s="32"/>
      <c r="LK217" s="32"/>
      <c r="LL217" s="32"/>
      <c r="LM217" s="32"/>
      <c r="LN217" s="32"/>
      <c r="LO217" s="32"/>
      <c r="LP217" s="32"/>
      <c r="LQ217" s="32"/>
    </row>
    <row r="218" spans="2:329" x14ac:dyDescent="0.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c r="GV218" s="32"/>
      <c r="GW218" s="32"/>
      <c r="GX218" s="32"/>
      <c r="GY218" s="32"/>
      <c r="GZ218" s="32"/>
      <c r="HA218" s="32"/>
      <c r="HB218" s="32"/>
      <c r="HC218" s="32"/>
      <c r="HD218" s="32"/>
      <c r="HE218" s="32"/>
      <c r="HF218" s="32"/>
      <c r="HG218" s="32"/>
      <c r="HH218" s="32"/>
      <c r="HI218" s="32"/>
      <c r="HJ218" s="32"/>
      <c r="HK218" s="32"/>
      <c r="HL218" s="32"/>
      <c r="HM218" s="32"/>
      <c r="HN218" s="32"/>
      <c r="HO218" s="32"/>
      <c r="HP218" s="32"/>
      <c r="HQ218" s="32"/>
      <c r="HR218" s="32"/>
      <c r="HS218" s="32"/>
      <c r="HT218" s="32"/>
      <c r="HU218" s="32"/>
      <c r="HV218" s="32"/>
      <c r="HW218" s="32"/>
      <c r="HX218" s="32"/>
      <c r="HY218" s="32"/>
      <c r="HZ218" s="32"/>
      <c r="IA218" s="32"/>
      <c r="IB218" s="32"/>
      <c r="IC218" s="32"/>
      <c r="ID218" s="32"/>
      <c r="IE218" s="32"/>
      <c r="IF218" s="32"/>
      <c r="IG218" s="32"/>
      <c r="IH218" s="32"/>
      <c r="II218" s="32"/>
      <c r="IJ218" s="32"/>
      <c r="IK218" s="32"/>
      <c r="IL218" s="32"/>
      <c r="IM218" s="32"/>
      <c r="IN218" s="32"/>
      <c r="IO218" s="32"/>
      <c r="IP218" s="32"/>
      <c r="IQ218" s="32"/>
      <c r="IR218" s="32"/>
      <c r="IS218" s="32"/>
      <c r="IT218" s="32"/>
      <c r="IU218" s="32"/>
      <c r="IV218" s="32"/>
      <c r="IW218" s="32"/>
      <c r="IX218" s="32"/>
      <c r="IY218" s="32"/>
      <c r="IZ218" s="32"/>
      <c r="JA218" s="32"/>
      <c r="JB218" s="32"/>
      <c r="JC218" s="32"/>
      <c r="JD218" s="32"/>
      <c r="JE218" s="32"/>
      <c r="JF218" s="32"/>
      <c r="JG218" s="32"/>
      <c r="JH218" s="32"/>
      <c r="JI218" s="32"/>
      <c r="JJ218" s="32"/>
      <c r="JK218" s="32"/>
      <c r="JL218" s="32"/>
      <c r="JM218" s="32"/>
      <c r="JN218" s="32"/>
      <c r="JO218" s="32"/>
      <c r="JP218" s="32"/>
      <c r="JQ218" s="32"/>
      <c r="JR218" s="32"/>
      <c r="JS218" s="32"/>
      <c r="JT218" s="32"/>
      <c r="JU218" s="32"/>
      <c r="JV218" s="32"/>
      <c r="JW218" s="32"/>
      <c r="JX218" s="32"/>
      <c r="JY218" s="32"/>
      <c r="JZ218" s="32"/>
      <c r="KA218" s="32"/>
      <c r="KB218" s="32"/>
      <c r="KC218" s="32"/>
      <c r="KD218" s="32"/>
      <c r="KE218" s="32"/>
      <c r="KF218" s="32"/>
      <c r="KG218" s="32"/>
      <c r="KH218" s="32"/>
      <c r="KI218" s="32"/>
      <c r="KJ218" s="32"/>
      <c r="KK218" s="32"/>
      <c r="KL218" s="32"/>
      <c r="KM218" s="32"/>
      <c r="KN218" s="32"/>
      <c r="KO218" s="32"/>
      <c r="KP218" s="32"/>
      <c r="KQ218" s="32"/>
      <c r="KR218" s="32"/>
      <c r="KS218" s="32"/>
      <c r="KT218" s="32"/>
      <c r="KU218" s="32"/>
      <c r="KV218" s="32"/>
      <c r="KW218" s="32"/>
      <c r="KX218" s="32"/>
      <c r="KY218" s="32"/>
      <c r="KZ218" s="32"/>
      <c r="LA218" s="32"/>
      <c r="LB218" s="32"/>
      <c r="LC218" s="32"/>
      <c r="LD218" s="32"/>
      <c r="LE218" s="32"/>
      <c r="LF218" s="32"/>
      <c r="LG218" s="32"/>
      <c r="LH218" s="32"/>
      <c r="LI218" s="32"/>
      <c r="LJ218" s="32"/>
      <c r="LK218" s="32"/>
      <c r="LL218" s="32"/>
      <c r="LM218" s="32"/>
      <c r="LN218" s="32"/>
      <c r="LO218" s="32"/>
      <c r="LP218" s="32"/>
      <c r="LQ218" s="32"/>
    </row>
    <row r="219" spans="2:329" x14ac:dyDescent="0.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c r="EL219" s="32"/>
      <c r="EM219" s="32"/>
      <c r="EN219" s="32"/>
      <c r="EO219" s="32"/>
      <c r="EP219" s="32"/>
      <c r="EQ219" s="32"/>
      <c r="ER219" s="32"/>
      <c r="ES219" s="32"/>
      <c r="ET219" s="32"/>
      <c r="EU219" s="32"/>
      <c r="EV219" s="32"/>
      <c r="EW219" s="32"/>
      <c r="EX219" s="32"/>
      <c r="EY219" s="32"/>
      <c r="EZ219" s="32"/>
      <c r="FA219" s="32"/>
      <c r="FB219" s="32"/>
      <c r="FC219" s="32"/>
      <c r="FD219" s="32"/>
      <c r="FE219" s="32"/>
      <c r="FF219" s="32"/>
      <c r="FG219" s="32"/>
      <c r="FH219" s="32"/>
      <c r="FI219" s="32"/>
      <c r="FJ219" s="32"/>
      <c r="FK219" s="32"/>
      <c r="FL219" s="32"/>
      <c r="FM219" s="32"/>
      <c r="FN219" s="32"/>
      <c r="FO219" s="32"/>
      <c r="FP219" s="32"/>
      <c r="FQ219" s="32"/>
      <c r="FR219" s="32"/>
      <c r="FS219" s="32"/>
      <c r="FT219" s="32"/>
      <c r="FU219" s="32"/>
      <c r="FV219" s="32"/>
      <c r="FW219" s="32"/>
      <c r="FX219" s="32"/>
      <c r="FY219" s="32"/>
      <c r="FZ219" s="32"/>
      <c r="GA219" s="32"/>
      <c r="GB219" s="32"/>
      <c r="GC219" s="32"/>
      <c r="GD219" s="32"/>
      <c r="GE219" s="32"/>
      <c r="GF219" s="32"/>
      <c r="GG219" s="32"/>
      <c r="GH219" s="32"/>
      <c r="GI219" s="32"/>
      <c r="GJ219" s="32"/>
      <c r="GK219" s="32"/>
      <c r="GL219" s="32"/>
      <c r="GM219" s="32"/>
      <c r="GN219" s="32"/>
      <c r="GO219" s="32"/>
      <c r="GP219" s="32"/>
      <c r="GQ219" s="32"/>
      <c r="GR219" s="32"/>
      <c r="GS219" s="32"/>
      <c r="GT219" s="32"/>
      <c r="GU219" s="32"/>
      <c r="GV219" s="32"/>
      <c r="GW219" s="32"/>
      <c r="GX219" s="32"/>
      <c r="GY219" s="32"/>
      <c r="GZ219" s="32"/>
      <c r="HA219" s="32"/>
      <c r="HB219" s="32"/>
      <c r="HC219" s="32"/>
      <c r="HD219" s="32"/>
      <c r="HE219" s="32"/>
      <c r="HF219" s="32"/>
      <c r="HG219" s="32"/>
      <c r="HH219" s="32"/>
      <c r="HI219" s="32"/>
      <c r="HJ219" s="32"/>
      <c r="HK219" s="32"/>
      <c r="HL219" s="32"/>
      <c r="HM219" s="32"/>
      <c r="HN219" s="32"/>
      <c r="HO219" s="32"/>
      <c r="HP219" s="32"/>
      <c r="HQ219" s="32"/>
      <c r="HR219" s="32"/>
      <c r="HS219" s="32"/>
      <c r="HT219" s="32"/>
      <c r="HU219" s="32"/>
      <c r="HV219" s="32"/>
      <c r="HW219" s="32"/>
      <c r="HX219" s="32"/>
      <c r="HY219" s="32"/>
      <c r="HZ219" s="32"/>
      <c r="IA219" s="32"/>
      <c r="IB219" s="32"/>
      <c r="IC219" s="32"/>
      <c r="ID219" s="32"/>
      <c r="IE219" s="32"/>
      <c r="IF219" s="32"/>
      <c r="IG219" s="32"/>
      <c r="IH219" s="32"/>
      <c r="II219" s="32"/>
      <c r="IJ219" s="32"/>
      <c r="IK219" s="32"/>
      <c r="IL219" s="32"/>
      <c r="IM219" s="32"/>
      <c r="IN219" s="32"/>
      <c r="IO219" s="32"/>
      <c r="IP219" s="32"/>
      <c r="IQ219" s="32"/>
      <c r="IR219" s="32"/>
      <c r="IS219" s="32"/>
      <c r="IT219" s="32"/>
      <c r="IU219" s="32"/>
      <c r="IV219" s="32"/>
      <c r="IW219" s="32"/>
      <c r="IX219" s="32"/>
      <c r="IY219" s="32"/>
      <c r="IZ219" s="32"/>
      <c r="JA219" s="32"/>
      <c r="JB219" s="32"/>
      <c r="JC219" s="32"/>
      <c r="JD219" s="32"/>
      <c r="JE219" s="32"/>
      <c r="JF219" s="32"/>
      <c r="JG219" s="32"/>
      <c r="JH219" s="32"/>
      <c r="JI219" s="32"/>
      <c r="JJ219" s="32"/>
      <c r="JK219" s="32"/>
      <c r="JL219" s="32"/>
      <c r="JM219" s="32"/>
      <c r="JN219" s="32"/>
      <c r="JO219" s="32"/>
      <c r="JP219" s="32"/>
      <c r="JQ219" s="32"/>
      <c r="JR219" s="32"/>
      <c r="JS219" s="32"/>
      <c r="JT219" s="32"/>
      <c r="JU219" s="32"/>
      <c r="JV219" s="32"/>
      <c r="JW219" s="32"/>
      <c r="JX219" s="32"/>
      <c r="JY219" s="32"/>
      <c r="JZ219" s="32"/>
      <c r="KA219" s="32"/>
      <c r="KB219" s="32"/>
      <c r="KC219" s="32"/>
      <c r="KD219" s="32"/>
      <c r="KE219" s="32"/>
      <c r="KF219" s="32"/>
      <c r="KG219" s="32"/>
      <c r="KH219" s="32"/>
      <c r="KI219" s="32"/>
      <c r="KJ219" s="32"/>
      <c r="KK219" s="32"/>
      <c r="KL219" s="32"/>
      <c r="KM219" s="32"/>
      <c r="KN219" s="32"/>
      <c r="KO219" s="32"/>
      <c r="KP219" s="32"/>
      <c r="KQ219" s="32"/>
      <c r="KR219" s="32"/>
      <c r="KS219" s="32"/>
      <c r="KT219" s="32"/>
      <c r="KU219" s="32"/>
      <c r="KV219" s="32"/>
      <c r="KW219" s="32"/>
      <c r="KX219" s="32"/>
      <c r="KY219" s="32"/>
      <c r="KZ219" s="32"/>
      <c r="LA219" s="32"/>
      <c r="LB219" s="32"/>
      <c r="LC219" s="32"/>
      <c r="LD219" s="32"/>
      <c r="LE219" s="32"/>
      <c r="LF219" s="32"/>
      <c r="LG219" s="32"/>
      <c r="LH219" s="32"/>
      <c r="LI219" s="32"/>
      <c r="LJ219" s="32"/>
      <c r="LK219" s="32"/>
      <c r="LL219" s="32"/>
      <c r="LM219" s="32"/>
      <c r="LN219" s="32"/>
      <c r="LO219" s="32"/>
      <c r="LP219" s="32"/>
      <c r="LQ219" s="32"/>
    </row>
    <row r="220" spans="2:329" x14ac:dyDescent="0.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c r="EL220" s="32"/>
      <c r="EM220" s="32"/>
      <c r="EN220" s="32"/>
      <c r="EO220" s="32"/>
      <c r="EP220" s="32"/>
      <c r="EQ220" s="32"/>
      <c r="ER220" s="32"/>
      <c r="ES220" s="32"/>
      <c r="ET220" s="32"/>
      <c r="EU220" s="32"/>
      <c r="EV220" s="32"/>
      <c r="EW220" s="32"/>
      <c r="EX220" s="32"/>
      <c r="EY220" s="32"/>
      <c r="EZ220" s="32"/>
      <c r="FA220" s="32"/>
      <c r="FB220" s="32"/>
      <c r="FC220" s="32"/>
      <c r="FD220" s="32"/>
      <c r="FE220" s="32"/>
      <c r="FF220" s="32"/>
      <c r="FG220" s="32"/>
      <c r="FH220" s="32"/>
      <c r="FI220" s="32"/>
      <c r="FJ220" s="32"/>
      <c r="FK220" s="32"/>
      <c r="FL220" s="32"/>
      <c r="FM220" s="32"/>
      <c r="FN220" s="32"/>
      <c r="FO220" s="32"/>
      <c r="FP220" s="32"/>
      <c r="FQ220" s="32"/>
      <c r="FR220" s="32"/>
      <c r="FS220" s="32"/>
      <c r="FT220" s="32"/>
      <c r="FU220" s="32"/>
      <c r="FV220" s="32"/>
      <c r="FW220" s="32"/>
      <c r="FX220" s="32"/>
      <c r="FY220" s="32"/>
      <c r="FZ220" s="32"/>
      <c r="GA220" s="32"/>
      <c r="GB220" s="32"/>
      <c r="GC220" s="32"/>
      <c r="GD220" s="32"/>
      <c r="GE220" s="32"/>
      <c r="GF220" s="32"/>
      <c r="GG220" s="32"/>
      <c r="GH220" s="32"/>
      <c r="GI220" s="32"/>
      <c r="GJ220" s="32"/>
      <c r="GK220" s="32"/>
      <c r="GL220" s="32"/>
      <c r="GM220" s="32"/>
      <c r="GN220" s="32"/>
      <c r="GO220" s="32"/>
      <c r="GP220" s="32"/>
      <c r="GQ220" s="32"/>
      <c r="GR220" s="32"/>
      <c r="GS220" s="32"/>
      <c r="GT220" s="32"/>
      <c r="GU220" s="32"/>
      <c r="GV220" s="32"/>
      <c r="GW220" s="32"/>
      <c r="GX220" s="32"/>
      <c r="GY220" s="32"/>
      <c r="GZ220" s="32"/>
      <c r="HA220" s="32"/>
      <c r="HB220" s="32"/>
      <c r="HC220" s="32"/>
      <c r="HD220" s="32"/>
      <c r="HE220" s="32"/>
      <c r="HF220" s="32"/>
      <c r="HG220" s="32"/>
      <c r="HH220" s="32"/>
      <c r="HI220" s="32"/>
      <c r="HJ220" s="32"/>
      <c r="HK220" s="32"/>
      <c r="HL220" s="32"/>
      <c r="HM220" s="32"/>
      <c r="HN220" s="32"/>
      <c r="HO220" s="32"/>
      <c r="HP220" s="32"/>
      <c r="HQ220" s="32"/>
      <c r="HR220" s="32"/>
      <c r="HS220" s="32"/>
      <c r="HT220" s="32"/>
      <c r="HU220" s="32"/>
      <c r="HV220" s="32"/>
      <c r="HW220" s="32"/>
      <c r="HX220" s="32"/>
      <c r="HY220" s="32"/>
      <c r="HZ220" s="32"/>
      <c r="IA220" s="32"/>
      <c r="IB220" s="32"/>
      <c r="IC220" s="32"/>
      <c r="ID220" s="32"/>
      <c r="IE220" s="32"/>
      <c r="IF220" s="32"/>
      <c r="IG220" s="32"/>
      <c r="IH220" s="32"/>
      <c r="II220" s="32"/>
      <c r="IJ220" s="32"/>
      <c r="IK220" s="32"/>
      <c r="IL220" s="32"/>
      <c r="IM220" s="32"/>
      <c r="IN220" s="32"/>
      <c r="IO220" s="32"/>
      <c r="IP220" s="32"/>
      <c r="IQ220" s="32"/>
      <c r="IR220" s="32"/>
      <c r="IS220" s="32"/>
      <c r="IT220" s="32"/>
      <c r="IU220" s="32"/>
      <c r="IV220" s="32"/>
      <c r="IW220" s="32"/>
      <c r="IX220" s="32"/>
      <c r="IY220" s="32"/>
      <c r="IZ220" s="32"/>
      <c r="JA220" s="32"/>
      <c r="JB220" s="32"/>
      <c r="JC220" s="32"/>
      <c r="JD220" s="32"/>
      <c r="JE220" s="32"/>
      <c r="JF220" s="32"/>
      <c r="JG220" s="32"/>
      <c r="JH220" s="32"/>
      <c r="JI220" s="32"/>
      <c r="JJ220" s="32"/>
      <c r="JK220" s="32"/>
      <c r="JL220" s="32"/>
      <c r="JM220" s="32"/>
      <c r="JN220" s="32"/>
      <c r="JO220" s="32"/>
      <c r="JP220" s="32"/>
      <c r="JQ220" s="32"/>
      <c r="JR220" s="32"/>
      <c r="JS220" s="32"/>
      <c r="JT220" s="32"/>
      <c r="JU220" s="32"/>
      <c r="JV220" s="32"/>
      <c r="JW220" s="32"/>
      <c r="JX220" s="32"/>
      <c r="JY220" s="32"/>
      <c r="JZ220" s="32"/>
      <c r="KA220" s="32"/>
      <c r="KB220" s="32"/>
      <c r="KC220" s="32"/>
      <c r="KD220" s="32"/>
      <c r="KE220" s="32"/>
      <c r="KF220" s="32"/>
      <c r="KG220" s="32"/>
      <c r="KH220" s="32"/>
      <c r="KI220" s="32"/>
      <c r="KJ220" s="32"/>
      <c r="KK220" s="32"/>
      <c r="KL220" s="32"/>
      <c r="KM220" s="32"/>
      <c r="KN220" s="32"/>
      <c r="KO220" s="32"/>
      <c r="KP220" s="32"/>
      <c r="KQ220" s="32"/>
      <c r="KR220" s="32"/>
      <c r="KS220" s="32"/>
      <c r="KT220" s="32"/>
      <c r="KU220" s="32"/>
      <c r="KV220" s="32"/>
      <c r="KW220" s="32"/>
      <c r="KX220" s="32"/>
      <c r="KY220" s="32"/>
      <c r="KZ220" s="32"/>
      <c r="LA220" s="32"/>
      <c r="LB220" s="32"/>
      <c r="LC220" s="32"/>
      <c r="LD220" s="32"/>
      <c r="LE220" s="32"/>
      <c r="LF220" s="32"/>
      <c r="LG220" s="32"/>
      <c r="LH220" s="32"/>
      <c r="LI220" s="32"/>
      <c r="LJ220" s="32"/>
      <c r="LK220" s="32"/>
      <c r="LL220" s="32"/>
      <c r="LM220" s="32"/>
      <c r="LN220" s="32"/>
      <c r="LO220" s="32"/>
      <c r="LP220" s="32"/>
      <c r="LQ220" s="32"/>
    </row>
    <row r="221" spans="2:329" x14ac:dyDescent="0.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c r="EL221" s="32"/>
      <c r="EM221" s="32"/>
      <c r="EN221" s="32"/>
      <c r="EO221" s="32"/>
      <c r="EP221" s="32"/>
      <c r="EQ221" s="32"/>
      <c r="ER221" s="32"/>
      <c r="ES221" s="32"/>
      <c r="ET221" s="32"/>
      <c r="EU221" s="32"/>
      <c r="EV221" s="32"/>
      <c r="EW221" s="32"/>
      <c r="EX221" s="32"/>
      <c r="EY221" s="32"/>
      <c r="EZ221" s="32"/>
      <c r="FA221" s="32"/>
      <c r="FB221" s="32"/>
      <c r="FC221" s="32"/>
      <c r="FD221" s="32"/>
      <c r="FE221" s="32"/>
      <c r="FF221" s="32"/>
      <c r="FG221" s="32"/>
      <c r="FH221" s="32"/>
      <c r="FI221" s="32"/>
      <c r="FJ221" s="32"/>
      <c r="FK221" s="32"/>
      <c r="FL221" s="32"/>
      <c r="FM221" s="32"/>
      <c r="FN221" s="32"/>
      <c r="FO221" s="32"/>
      <c r="FP221" s="32"/>
      <c r="FQ221" s="32"/>
      <c r="FR221" s="32"/>
      <c r="FS221" s="32"/>
      <c r="FT221" s="32"/>
      <c r="FU221" s="32"/>
      <c r="FV221" s="32"/>
      <c r="FW221" s="32"/>
      <c r="FX221" s="32"/>
      <c r="FY221" s="32"/>
      <c r="FZ221" s="32"/>
      <c r="GA221" s="32"/>
      <c r="GB221" s="32"/>
      <c r="GC221" s="32"/>
      <c r="GD221" s="32"/>
      <c r="GE221" s="32"/>
      <c r="GF221" s="32"/>
      <c r="GG221" s="32"/>
      <c r="GH221" s="32"/>
      <c r="GI221" s="32"/>
      <c r="GJ221" s="32"/>
      <c r="GK221" s="32"/>
      <c r="GL221" s="32"/>
      <c r="GM221" s="32"/>
      <c r="GN221" s="32"/>
      <c r="GO221" s="32"/>
      <c r="GP221" s="32"/>
      <c r="GQ221" s="32"/>
      <c r="GR221" s="32"/>
      <c r="GS221" s="32"/>
      <c r="GT221" s="32"/>
      <c r="GU221" s="32"/>
      <c r="GV221" s="32"/>
      <c r="GW221" s="32"/>
      <c r="GX221" s="32"/>
      <c r="GY221" s="32"/>
      <c r="GZ221" s="32"/>
      <c r="HA221" s="32"/>
      <c r="HB221" s="32"/>
      <c r="HC221" s="32"/>
      <c r="HD221" s="32"/>
      <c r="HE221" s="32"/>
      <c r="HF221" s="32"/>
      <c r="HG221" s="32"/>
      <c r="HH221" s="32"/>
      <c r="HI221" s="32"/>
      <c r="HJ221" s="32"/>
      <c r="HK221" s="32"/>
      <c r="HL221" s="32"/>
      <c r="HM221" s="32"/>
      <c r="HN221" s="32"/>
      <c r="HO221" s="32"/>
      <c r="HP221" s="32"/>
      <c r="HQ221" s="32"/>
      <c r="HR221" s="32"/>
      <c r="HS221" s="32"/>
      <c r="HT221" s="32"/>
      <c r="HU221" s="32"/>
      <c r="HV221" s="32"/>
      <c r="HW221" s="32"/>
      <c r="HX221" s="32"/>
      <c r="HY221" s="32"/>
      <c r="HZ221" s="32"/>
      <c r="IA221" s="32"/>
      <c r="IB221" s="32"/>
      <c r="IC221" s="32"/>
      <c r="ID221" s="32"/>
      <c r="IE221" s="32"/>
      <c r="IF221" s="32"/>
      <c r="IG221" s="32"/>
      <c r="IH221" s="32"/>
      <c r="II221" s="32"/>
      <c r="IJ221" s="32"/>
      <c r="IK221" s="32"/>
      <c r="IL221" s="32"/>
      <c r="IM221" s="32"/>
      <c r="IN221" s="32"/>
      <c r="IO221" s="32"/>
      <c r="IP221" s="32"/>
      <c r="IQ221" s="32"/>
      <c r="IR221" s="32"/>
      <c r="IS221" s="32"/>
      <c r="IT221" s="32"/>
      <c r="IU221" s="32"/>
      <c r="IV221" s="32"/>
      <c r="IW221" s="32"/>
      <c r="IX221" s="32"/>
      <c r="IY221" s="32"/>
      <c r="IZ221" s="32"/>
      <c r="JA221" s="32"/>
      <c r="JB221" s="32"/>
      <c r="JC221" s="32"/>
      <c r="JD221" s="32"/>
      <c r="JE221" s="32"/>
      <c r="JF221" s="32"/>
      <c r="JG221" s="32"/>
      <c r="JH221" s="32"/>
      <c r="JI221" s="32"/>
      <c r="JJ221" s="32"/>
      <c r="JK221" s="32"/>
      <c r="JL221" s="32"/>
      <c r="JM221" s="32"/>
      <c r="JN221" s="32"/>
      <c r="JO221" s="32"/>
      <c r="JP221" s="32"/>
      <c r="JQ221" s="32"/>
      <c r="JR221" s="32"/>
      <c r="JS221" s="32"/>
      <c r="JT221" s="32"/>
      <c r="JU221" s="32"/>
      <c r="JV221" s="32"/>
      <c r="JW221" s="32"/>
      <c r="JX221" s="32"/>
      <c r="JY221" s="32"/>
      <c r="JZ221" s="32"/>
      <c r="KA221" s="32"/>
      <c r="KB221" s="32"/>
      <c r="KC221" s="32"/>
      <c r="KD221" s="32"/>
      <c r="KE221" s="32"/>
      <c r="KF221" s="32"/>
      <c r="KG221" s="32"/>
      <c r="KH221" s="32"/>
      <c r="KI221" s="32"/>
      <c r="KJ221" s="32"/>
      <c r="KK221" s="32"/>
      <c r="KL221" s="32"/>
      <c r="KM221" s="32"/>
      <c r="KN221" s="32"/>
      <c r="KO221" s="32"/>
      <c r="KP221" s="32"/>
      <c r="KQ221" s="32"/>
      <c r="KR221" s="32"/>
      <c r="KS221" s="32"/>
      <c r="KT221" s="32"/>
      <c r="KU221" s="32"/>
      <c r="KV221" s="32"/>
      <c r="KW221" s="32"/>
      <c r="KX221" s="32"/>
      <c r="KY221" s="32"/>
      <c r="KZ221" s="32"/>
      <c r="LA221" s="32"/>
      <c r="LB221" s="32"/>
      <c r="LC221" s="32"/>
      <c r="LD221" s="32"/>
      <c r="LE221" s="32"/>
      <c r="LF221" s="32"/>
      <c r="LG221" s="32"/>
      <c r="LH221" s="32"/>
      <c r="LI221" s="32"/>
      <c r="LJ221" s="32"/>
      <c r="LK221" s="32"/>
      <c r="LL221" s="32"/>
      <c r="LM221" s="32"/>
      <c r="LN221" s="32"/>
      <c r="LO221" s="32"/>
      <c r="LP221" s="32"/>
      <c r="LQ221" s="32"/>
    </row>
    <row r="222" spans="2:329" x14ac:dyDescent="0.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c r="EL222" s="32"/>
      <c r="EM222" s="32"/>
      <c r="EN222" s="32"/>
      <c r="EO222" s="32"/>
      <c r="EP222" s="32"/>
      <c r="EQ222" s="32"/>
      <c r="ER222" s="32"/>
      <c r="ES222" s="32"/>
      <c r="ET222" s="32"/>
      <c r="EU222" s="32"/>
      <c r="EV222" s="32"/>
      <c r="EW222" s="32"/>
      <c r="EX222" s="32"/>
      <c r="EY222" s="32"/>
      <c r="EZ222" s="32"/>
      <c r="FA222" s="32"/>
      <c r="FB222" s="32"/>
      <c r="FC222" s="32"/>
      <c r="FD222" s="32"/>
      <c r="FE222" s="32"/>
      <c r="FF222" s="32"/>
      <c r="FG222" s="32"/>
      <c r="FH222" s="32"/>
      <c r="FI222" s="32"/>
      <c r="FJ222" s="32"/>
      <c r="FK222" s="32"/>
      <c r="FL222" s="32"/>
      <c r="FM222" s="32"/>
      <c r="FN222" s="32"/>
      <c r="FO222" s="32"/>
      <c r="FP222" s="32"/>
      <c r="FQ222" s="32"/>
      <c r="FR222" s="32"/>
      <c r="FS222" s="32"/>
      <c r="FT222" s="32"/>
      <c r="FU222" s="32"/>
      <c r="FV222" s="32"/>
      <c r="FW222" s="32"/>
      <c r="FX222" s="32"/>
      <c r="FY222" s="32"/>
      <c r="FZ222" s="32"/>
      <c r="GA222" s="32"/>
      <c r="GB222" s="32"/>
      <c r="GC222" s="32"/>
      <c r="GD222" s="32"/>
      <c r="GE222" s="32"/>
      <c r="GF222" s="32"/>
      <c r="GG222" s="32"/>
      <c r="GH222" s="32"/>
      <c r="GI222" s="32"/>
      <c r="GJ222" s="32"/>
      <c r="GK222" s="32"/>
      <c r="GL222" s="32"/>
      <c r="GM222" s="32"/>
      <c r="GN222" s="32"/>
      <c r="GO222" s="32"/>
      <c r="GP222" s="32"/>
      <c r="GQ222" s="32"/>
      <c r="GR222" s="32"/>
      <c r="GS222" s="32"/>
      <c r="GT222" s="32"/>
      <c r="GU222" s="32"/>
      <c r="GV222" s="32"/>
      <c r="GW222" s="32"/>
      <c r="GX222" s="32"/>
      <c r="GY222" s="32"/>
      <c r="GZ222" s="32"/>
      <c r="HA222" s="32"/>
      <c r="HB222" s="32"/>
      <c r="HC222" s="32"/>
      <c r="HD222" s="32"/>
      <c r="HE222" s="32"/>
      <c r="HF222" s="32"/>
      <c r="HG222" s="32"/>
      <c r="HH222" s="32"/>
      <c r="HI222" s="32"/>
      <c r="HJ222" s="32"/>
      <c r="HK222" s="32"/>
      <c r="HL222" s="32"/>
      <c r="HM222" s="32"/>
      <c r="HN222" s="32"/>
      <c r="HO222" s="32"/>
      <c r="HP222" s="32"/>
      <c r="HQ222" s="32"/>
      <c r="HR222" s="32"/>
      <c r="HS222" s="32"/>
      <c r="HT222" s="32"/>
      <c r="HU222" s="32"/>
      <c r="HV222" s="32"/>
      <c r="HW222" s="32"/>
      <c r="HX222" s="32"/>
      <c r="HY222" s="32"/>
      <c r="HZ222" s="32"/>
      <c r="IA222" s="32"/>
      <c r="IB222" s="32"/>
      <c r="IC222" s="32"/>
      <c r="ID222" s="32"/>
      <c r="IE222" s="32"/>
      <c r="IF222" s="32"/>
      <c r="IG222" s="32"/>
      <c r="IH222" s="32"/>
      <c r="II222" s="32"/>
      <c r="IJ222" s="32"/>
      <c r="IK222" s="32"/>
      <c r="IL222" s="32"/>
      <c r="IM222" s="32"/>
      <c r="IN222" s="32"/>
      <c r="IO222" s="32"/>
      <c r="IP222" s="32"/>
      <c r="IQ222" s="32"/>
      <c r="IR222" s="32"/>
      <c r="IS222" s="32"/>
      <c r="IT222" s="32"/>
      <c r="IU222" s="32"/>
      <c r="IV222" s="32"/>
      <c r="IW222" s="32"/>
      <c r="IX222" s="32"/>
      <c r="IY222" s="32"/>
      <c r="IZ222" s="32"/>
      <c r="JA222" s="32"/>
      <c r="JB222" s="32"/>
      <c r="JC222" s="32"/>
      <c r="JD222" s="32"/>
      <c r="JE222" s="32"/>
      <c r="JF222" s="32"/>
      <c r="JG222" s="32"/>
      <c r="JH222" s="32"/>
      <c r="JI222" s="32"/>
      <c r="JJ222" s="32"/>
      <c r="JK222" s="32"/>
      <c r="JL222" s="32"/>
      <c r="JM222" s="32"/>
      <c r="JN222" s="32"/>
      <c r="JO222" s="32"/>
      <c r="JP222" s="32"/>
      <c r="JQ222" s="32"/>
      <c r="JR222" s="32"/>
      <c r="JS222" s="32"/>
      <c r="JT222" s="32"/>
      <c r="JU222" s="32"/>
      <c r="JV222" s="32"/>
      <c r="JW222" s="32"/>
      <c r="JX222" s="32"/>
      <c r="JY222" s="32"/>
      <c r="JZ222" s="32"/>
      <c r="KA222" s="32"/>
      <c r="KB222" s="32"/>
      <c r="KC222" s="32"/>
      <c r="KD222" s="32"/>
      <c r="KE222" s="32"/>
      <c r="KF222" s="32"/>
      <c r="KG222" s="32"/>
      <c r="KH222" s="32"/>
      <c r="KI222" s="32"/>
      <c r="KJ222" s="32"/>
      <c r="KK222" s="32"/>
      <c r="KL222" s="32"/>
      <c r="KM222" s="32"/>
      <c r="KN222" s="32"/>
      <c r="KO222" s="32"/>
      <c r="KP222" s="32"/>
      <c r="KQ222" s="32"/>
      <c r="KR222" s="32"/>
      <c r="KS222" s="32"/>
      <c r="KT222" s="32"/>
      <c r="KU222" s="32"/>
      <c r="KV222" s="32"/>
      <c r="KW222" s="32"/>
      <c r="KX222" s="32"/>
      <c r="KY222" s="32"/>
      <c r="KZ222" s="32"/>
      <c r="LA222" s="32"/>
      <c r="LB222" s="32"/>
      <c r="LC222" s="32"/>
      <c r="LD222" s="32"/>
      <c r="LE222" s="32"/>
      <c r="LF222" s="32"/>
      <c r="LG222" s="32"/>
      <c r="LH222" s="32"/>
      <c r="LI222" s="32"/>
      <c r="LJ222" s="32"/>
      <c r="LK222" s="32"/>
      <c r="LL222" s="32"/>
      <c r="LM222" s="32"/>
      <c r="LN222" s="32"/>
      <c r="LO222" s="32"/>
      <c r="LP222" s="32"/>
      <c r="LQ222" s="32"/>
    </row>
    <row r="223" spans="2:329" x14ac:dyDescent="0.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c r="EL223" s="32"/>
      <c r="EM223" s="32"/>
      <c r="EN223" s="32"/>
      <c r="EO223" s="32"/>
      <c r="EP223" s="32"/>
      <c r="EQ223" s="32"/>
      <c r="ER223" s="32"/>
      <c r="ES223" s="32"/>
      <c r="ET223" s="32"/>
      <c r="EU223" s="32"/>
      <c r="EV223" s="32"/>
      <c r="EW223" s="32"/>
      <c r="EX223" s="32"/>
      <c r="EY223" s="32"/>
      <c r="EZ223" s="32"/>
      <c r="FA223" s="32"/>
      <c r="FB223" s="32"/>
      <c r="FC223" s="32"/>
      <c r="FD223" s="32"/>
      <c r="FE223" s="32"/>
      <c r="FF223" s="32"/>
      <c r="FG223" s="32"/>
      <c r="FH223" s="32"/>
      <c r="FI223" s="32"/>
      <c r="FJ223" s="32"/>
      <c r="FK223" s="32"/>
      <c r="FL223" s="32"/>
      <c r="FM223" s="32"/>
      <c r="FN223" s="32"/>
      <c r="FO223" s="32"/>
      <c r="FP223" s="32"/>
      <c r="FQ223" s="32"/>
      <c r="FR223" s="32"/>
      <c r="FS223" s="32"/>
      <c r="FT223" s="32"/>
      <c r="FU223" s="32"/>
      <c r="FV223" s="32"/>
      <c r="FW223" s="32"/>
      <c r="FX223" s="32"/>
      <c r="FY223" s="32"/>
      <c r="FZ223" s="32"/>
      <c r="GA223" s="32"/>
      <c r="GB223" s="32"/>
      <c r="GC223" s="32"/>
      <c r="GD223" s="32"/>
      <c r="GE223" s="32"/>
      <c r="GF223" s="32"/>
      <c r="GG223" s="32"/>
      <c r="GH223" s="32"/>
      <c r="GI223" s="32"/>
      <c r="GJ223" s="32"/>
      <c r="GK223" s="32"/>
      <c r="GL223" s="32"/>
      <c r="GM223" s="32"/>
      <c r="GN223" s="32"/>
      <c r="GO223" s="32"/>
      <c r="GP223" s="32"/>
      <c r="GQ223" s="32"/>
      <c r="GR223" s="32"/>
      <c r="GS223" s="32"/>
      <c r="GT223" s="32"/>
      <c r="GU223" s="32"/>
      <c r="GV223" s="32"/>
      <c r="GW223" s="32"/>
      <c r="GX223" s="32"/>
      <c r="GY223" s="32"/>
      <c r="GZ223" s="32"/>
      <c r="HA223" s="32"/>
      <c r="HB223" s="32"/>
      <c r="HC223" s="32"/>
      <c r="HD223" s="32"/>
      <c r="HE223" s="32"/>
      <c r="HF223" s="32"/>
      <c r="HG223" s="32"/>
      <c r="HH223" s="32"/>
      <c r="HI223" s="32"/>
      <c r="HJ223" s="32"/>
      <c r="HK223" s="32"/>
      <c r="HL223" s="32"/>
      <c r="HM223" s="32"/>
      <c r="HN223" s="32"/>
      <c r="HO223" s="32"/>
      <c r="HP223" s="32"/>
      <c r="HQ223" s="32"/>
      <c r="HR223" s="32"/>
      <c r="HS223" s="32"/>
      <c r="HT223" s="32"/>
      <c r="HU223" s="32"/>
      <c r="HV223" s="32"/>
      <c r="HW223" s="32"/>
      <c r="HX223" s="32"/>
      <c r="HY223" s="32"/>
      <c r="HZ223" s="32"/>
      <c r="IA223" s="32"/>
      <c r="IB223" s="32"/>
      <c r="IC223" s="32"/>
      <c r="ID223" s="32"/>
      <c r="IE223" s="32"/>
      <c r="IF223" s="32"/>
      <c r="IG223" s="32"/>
      <c r="IH223" s="32"/>
      <c r="II223" s="32"/>
      <c r="IJ223" s="32"/>
      <c r="IK223" s="32"/>
      <c r="IL223" s="32"/>
      <c r="IM223" s="32"/>
      <c r="IN223" s="32"/>
      <c r="IO223" s="32"/>
      <c r="IP223" s="32"/>
      <c r="IQ223" s="32"/>
      <c r="IR223" s="32"/>
      <c r="IS223" s="32"/>
      <c r="IT223" s="32"/>
      <c r="IU223" s="32"/>
      <c r="IV223" s="32"/>
      <c r="IW223" s="32"/>
      <c r="IX223" s="32"/>
      <c r="IY223" s="32"/>
      <c r="IZ223" s="32"/>
      <c r="JA223" s="32"/>
      <c r="JB223" s="32"/>
      <c r="JC223" s="32"/>
      <c r="JD223" s="32"/>
      <c r="JE223" s="32"/>
      <c r="JF223" s="32"/>
      <c r="JG223" s="32"/>
      <c r="JH223" s="32"/>
      <c r="JI223" s="32"/>
      <c r="JJ223" s="32"/>
      <c r="JK223" s="32"/>
      <c r="JL223" s="32"/>
      <c r="JM223" s="32"/>
      <c r="JN223" s="32"/>
      <c r="JO223" s="32"/>
      <c r="JP223" s="32"/>
      <c r="JQ223" s="32"/>
      <c r="JR223" s="32"/>
      <c r="JS223" s="32"/>
      <c r="JT223" s="32"/>
      <c r="JU223" s="32"/>
      <c r="JV223" s="32"/>
      <c r="JW223" s="32"/>
      <c r="JX223" s="32"/>
      <c r="JY223" s="32"/>
      <c r="JZ223" s="32"/>
      <c r="KA223" s="32"/>
      <c r="KB223" s="32"/>
      <c r="KC223" s="32"/>
      <c r="KD223" s="32"/>
      <c r="KE223" s="32"/>
      <c r="KF223" s="32"/>
      <c r="KG223" s="32"/>
      <c r="KH223" s="32"/>
      <c r="KI223" s="32"/>
      <c r="KJ223" s="32"/>
      <c r="KK223" s="32"/>
      <c r="KL223" s="32"/>
      <c r="KM223" s="32"/>
      <c r="KN223" s="32"/>
      <c r="KO223" s="32"/>
      <c r="KP223" s="32"/>
      <c r="KQ223" s="32"/>
      <c r="KR223" s="32"/>
      <c r="KS223" s="32"/>
      <c r="KT223" s="32"/>
      <c r="KU223" s="32"/>
      <c r="KV223" s="32"/>
      <c r="KW223" s="32"/>
      <c r="KX223" s="32"/>
      <c r="KY223" s="32"/>
      <c r="KZ223" s="32"/>
      <c r="LA223" s="32"/>
      <c r="LB223" s="32"/>
      <c r="LC223" s="32"/>
      <c r="LD223" s="32"/>
      <c r="LE223" s="32"/>
      <c r="LF223" s="32"/>
      <c r="LG223" s="32"/>
      <c r="LH223" s="32"/>
      <c r="LI223" s="32"/>
      <c r="LJ223" s="32"/>
      <c r="LK223" s="32"/>
      <c r="LL223" s="32"/>
      <c r="LM223" s="32"/>
      <c r="LN223" s="32"/>
      <c r="LO223" s="32"/>
      <c r="LP223" s="32"/>
      <c r="LQ223" s="32"/>
    </row>
    <row r="224" spans="2:329" x14ac:dyDescent="0.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c r="EL224" s="32"/>
      <c r="EM224" s="32"/>
      <c r="EN224" s="32"/>
      <c r="EO224" s="32"/>
      <c r="EP224" s="32"/>
      <c r="EQ224" s="32"/>
      <c r="ER224" s="32"/>
      <c r="ES224" s="32"/>
      <c r="ET224" s="32"/>
      <c r="EU224" s="32"/>
      <c r="EV224" s="32"/>
      <c r="EW224" s="32"/>
      <c r="EX224" s="32"/>
      <c r="EY224" s="32"/>
      <c r="EZ224" s="32"/>
      <c r="FA224" s="32"/>
      <c r="FB224" s="32"/>
      <c r="FC224" s="32"/>
      <c r="FD224" s="32"/>
      <c r="FE224" s="32"/>
      <c r="FF224" s="32"/>
      <c r="FG224" s="32"/>
      <c r="FH224" s="32"/>
      <c r="FI224" s="32"/>
      <c r="FJ224" s="32"/>
      <c r="FK224" s="32"/>
      <c r="FL224" s="32"/>
      <c r="FM224" s="32"/>
      <c r="FN224" s="32"/>
      <c r="FO224" s="32"/>
      <c r="FP224" s="32"/>
      <c r="FQ224" s="32"/>
      <c r="FR224" s="32"/>
      <c r="FS224" s="32"/>
      <c r="FT224" s="32"/>
      <c r="FU224" s="32"/>
      <c r="FV224" s="32"/>
      <c r="FW224" s="32"/>
      <c r="FX224" s="32"/>
      <c r="FY224" s="32"/>
      <c r="FZ224" s="32"/>
      <c r="GA224" s="32"/>
      <c r="GB224" s="32"/>
      <c r="GC224" s="32"/>
      <c r="GD224" s="32"/>
      <c r="GE224" s="32"/>
      <c r="GF224" s="32"/>
      <c r="GG224" s="32"/>
      <c r="GH224" s="32"/>
      <c r="GI224" s="32"/>
      <c r="GJ224" s="32"/>
      <c r="GK224" s="32"/>
      <c r="GL224" s="32"/>
      <c r="GM224" s="32"/>
      <c r="GN224" s="32"/>
      <c r="GO224" s="32"/>
      <c r="GP224" s="32"/>
      <c r="GQ224" s="32"/>
      <c r="GR224" s="32"/>
      <c r="GS224" s="32"/>
      <c r="GT224" s="32"/>
      <c r="GU224" s="32"/>
      <c r="GV224" s="32"/>
      <c r="GW224" s="32"/>
      <c r="GX224" s="32"/>
      <c r="GY224" s="32"/>
      <c r="GZ224" s="32"/>
      <c r="HA224" s="32"/>
      <c r="HB224" s="32"/>
      <c r="HC224" s="32"/>
      <c r="HD224" s="32"/>
      <c r="HE224" s="32"/>
      <c r="HF224" s="32"/>
      <c r="HG224" s="32"/>
      <c r="HH224" s="32"/>
      <c r="HI224" s="32"/>
      <c r="HJ224" s="32"/>
      <c r="HK224" s="32"/>
      <c r="HL224" s="32"/>
      <c r="HM224" s="32"/>
      <c r="HN224" s="32"/>
      <c r="HO224" s="32"/>
      <c r="HP224" s="32"/>
      <c r="HQ224" s="32"/>
      <c r="HR224" s="32"/>
      <c r="HS224" s="32"/>
      <c r="HT224" s="32"/>
      <c r="HU224" s="32"/>
      <c r="HV224" s="32"/>
      <c r="HW224" s="32"/>
      <c r="HX224" s="32"/>
      <c r="HY224" s="32"/>
      <c r="HZ224" s="32"/>
      <c r="IA224" s="32"/>
      <c r="IB224" s="32"/>
      <c r="IC224" s="32"/>
      <c r="ID224" s="32"/>
      <c r="IE224" s="32"/>
      <c r="IF224" s="32"/>
      <c r="IG224" s="32"/>
      <c r="IH224" s="32"/>
      <c r="II224" s="32"/>
      <c r="IJ224" s="32"/>
      <c r="IK224" s="32"/>
      <c r="IL224" s="32"/>
      <c r="IM224" s="32"/>
      <c r="IN224" s="32"/>
      <c r="IO224" s="32"/>
      <c r="IP224" s="32"/>
      <c r="IQ224" s="32"/>
      <c r="IR224" s="32"/>
      <c r="IS224" s="32"/>
      <c r="IT224" s="32"/>
      <c r="IU224" s="32"/>
      <c r="IV224" s="32"/>
      <c r="IW224" s="32"/>
      <c r="IX224" s="32"/>
      <c r="IY224" s="32"/>
      <c r="IZ224" s="32"/>
      <c r="JA224" s="32"/>
      <c r="JB224" s="32"/>
      <c r="JC224" s="32"/>
      <c r="JD224" s="32"/>
      <c r="JE224" s="32"/>
      <c r="JF224" s="32"/>
      <c r="JG224" s="32"/>
      <c r="JH224" s="32"/>
      <c r="JI224" s="32"/>
      <c r="JJ224" s="32"/>
      <c r="JK224" s="32"/>
      <c r="JL224" s="32"/>
      <c r="JM224" s="32"/>
      <c r="JN224" s="32"/>
      <c r="JO224" s="32"/>
      <c r="JP224" s="32"/>
      <c r="JQ224" s="32"/>
      <c r="JR224" s="32"/>
      <c r="JS224" s="32"/>
      <c r="JT224" s="32"/>
      <c r="JU224" s="32"/>
      <c r="JV224" s="32"/>
      <c r="JW224" s="32"/>
      <c r="JX224" s="32"/>
      <c r="JY224" s="32"/>
      <c r="JZ224" s="32"/>
      <c r="KA224" s="32"/>
      <c r="KB224" s="32"/>
      <c r="KC224" s="32"/>
      <c r="KD224" s="32"/>
      <c r="KE224" s="32"/>
      <c r="KF224" s="32"/>
      <c r="KG224" s="32"/>
      <c r="KH224" s="32"/>
      <c r="KI224" s="32"/>
      <c r="KJ224" s="32"/>
      <c r="KK224" s="32"/>
      <c r="KL224" s="32"/>
      <c r="KM224" s="32"/>
      <c r="KN224" s="32"/>
      <c r="KO224" s="32"/>
      <c r="KP224" s="32"/>
      <c r="KQ224" s="32"/>
      <c r="KR224" s="32"/>
      <c r="KS224" s="32"/>
      <c r="KT224" s="32"/>
      <c r="KU224" s="32"/>
      <c r="KV224" s="32"/>
      <c r="KW224" s="32"/>
      <c r="KX224" s="32"/>
      <c r="KY224" s="32"/>
      <c r="KZ224" s="32"/>
      <c r="LA224" s="32"/>
      <c r="LB224" s="32"/>
      <c r="LC224" s="32"/>
      <c r="LD224" s="32"/>
      <c r="LE224" s="32"/>
      <c r="LF224" s="32"/>
      <c r="LG224" s="32"/>
      <c r="LH224" s="32"/>
      <c r="LI224" s="32"/>
      <c r="LJ224" s="32"/>
      <c r="LK224" s="32"/>
      <c r="LL224" s="32"/>
      <c r="LM224" s="32"/>
      <c r="LN224" s="32"/>
      <c r="LO224" s="32"/>
      <c r="LP224" s="32"/>
      <c r="LQ224" s="32"/>
    </row>
    <row r="225" spans="2:329" x14ac:dyDescent="0.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c r="EL225" s="32"/>
      <c r="EM225" s="32"/>
      <c r="EN225" s="32"/>
      <c r="EO225" s="32"/>
      <c r="EP225" s="32"/>
      <c r="EQ225" s="32"/>
      <c r="ER225" s="32"/>
      <c r="ES225" s="32"/>
      <c r="ET225" s="32"/>
      <c r="EU225" s="32"/>
      <c r="EV225" s="32"/>
      <c r="EW225" s="32"/>
      <c r="EX225" s="32"/>
      <c r="EY225" s="32"/>
      <c r="EZ225" s="32"/>
      <c r="FA225" s="32"/>
      <c r="FB225" s="32"/>
      <c r="FC225" s="32"/>
      <c r="FD225" s="32"/>
      <c r="FE225" s="32"/>
      <c r="FF225" s="32"/>
      <c r="FG225" s="32"/>
      <c r="FH225" s="32"/>
      <c r="FI225" s="32"/>
      <c r="FJ225" s="32"/>
      <c r="FK225" s="32"/>
      <c r="FL225" s="32"/>
      <c r="FM225" s="32"/>
      <c r="FN225" s="32"/>
      <c r="FO225" s="32"/>
      <c r="FP225" s="32"/>
      <c r="FQ225" s="32"/>
      <c r="FR225" s="32"/>
      <c r="FS225" s="32"/>
      <c r="FT225" s="32"/>
      <c r="FU225" s="32"/>
      <c r="FV225" s="32"/>
      <c r="FW225" s="32"/>
      <c r="FX225" s="32"/>
      <c r="FY225" s="32"/>
      <c r="FZ225" s="32"/>
      <c r="GA225" s="32"/>
      <c r="GB225" s="32"/>
      <c r="GC225" s="32"/>
      <c r="GD225" s="32"/>
      <c r="GE225" s="32"/>
      <c r="GF225" s="32"/>
      <c r="GG225" s="32"/>
      <c r="GH225" s="32"/>
      <c r="GI225" s="32"/>
      <c r="GJ225" s="32"/>
      <c r="GK225" s="32"/>
      <c r="GL225" s="32"/>
      <c r="GM225" s="32"/>
      <c r="GN225" s="32"/>
      <c r="GO225" s="32"/>
      <c r="GP225" s="32"/>
      <c r="GQ225" s="32"/>
      <c r="GR225" s="32"/>
      <c r="GS225" s="32"/>
      <c r="GT225" s="32"/>
      <c r="GU225" s="32"/>
      <c r="GV225" s="32"/>
      <c r="GW225" s="32"/>
      <c r="GX225" s="32"/>
      <c r="GY225" s="32"/>
      <c r="GZ225" s="32"/>
      <c r="HA225" s="32"/>
      <c r="HB225" s="32"/>
      <c r="HC225" s="32"/>
      <c r="HD225" s="32"/>
      <c r="HE225" s="32"/>
      <c r="HF225" s="32"/>
      <c r="HG225" s="32"/>
      <c r="HH225" s="32"/>
      <c r="HI225" s="32"/>
      <c r="HJ225" s="32"/>
      <c r="HK225" s="32"/>
      <c r="HL225" s="32"/>
      <c r="HM225" s="32"/>
      <c r="HN225" s="32"/>
      <c r="HO225" s="32"/>
      <c r="HP225" s="32"/>
      <c r="HQ225" s="32"/>
      <c r="HR225" s="32"/>
      <c r="HS225" s="32"/>
      <c r="HT225" s="32"/>
      <c r="HU225" s="32"/>
      <c r="HV225" s="32"/>
      <c r="HW225" s="32"/>
      <c r="HX225" s="32"/>
      <c r="HY225" s="32"/>
      <c r="HZ225" s="32"/>
      <c r="IA225" s="32"/>
      <c r="IB225" s="32"/>
      <c r="IC225" s="32"/>
      <c r="ID225" s="32"/>
      <c r="IE225" s="32"/>
      <c r="IF225" s="32"/>
      <c r="IG225" s="32"/>
      <c r="IH225" s="32"/>
      <c r="II225" s="32"/>
      <c r="IJ225" s="32"/>
      <c r="IK225" s="32"/>
      <c r="IL225" s="32"/>
      <c r="IM225" s="32"/>
      <c r="IN225" s="32"/>
      <c r="IO225" s="32"/>
      <c r="IP225" s="32"/>
      <c r="IQ225" s="32"/>
      <c r="IR225" s="32"/>
      <c r="IS225" s="32"/>
      <c r="IT225" s="32"/>
      <c r="IU225" s="32"/>
      <c r="IV225" s="32"/>
      <c r="IW225" s="32"/>
      <c r="IX225" s="32"/>
      <c r="IY225" s="32"/>
      <c r="IZ225" s="32"/>
      <c r="JA225" s="32"/>
      <c r="JB225" s="32"/>
      <c r="JC225" s="32"/>
      <c r="JD225" s="32"/>
      <c r="JE225" s="32"/>
      <c r="JF225" s="32"/>
      <c r="JG225" s="32"/>
      <c r="JH225" s="32"/>
      <c r="JI225" s="32"/>
      <c r="JJ225" s="32"/>
      <c r="JK225" s="32"/>
      <c r="JL225" s="32"/>
      <c r="JM225" s="32"/>
      <c r="JN225" s="32"/>
      <c r="JO225" s="32"/>
      <c r="JP225" s="32"/>
      <c r="JQ225" s="32"/>
      <c r="JR225" s="32"/>
      <c r="JS225" s="32"/>
      <c r="JT225" s="32"/>
      <c r="JU225" s="32"/>
      <c r="JV225" s="32"/>
      <c r="JW225" s="32"/>
      <c r="JX225" s="32"/>
      <c r="JY225" s="32"/>
      <c r="JZ225" s="32"/>
      <c r="KA225" s="32"/>
      <c r="KB225" s="32"/>
      <c r="KC225" s="32"/>
      <c r="KD225" s="32"/>
      <c r="KE225" s="32"/>
      <c r="KF225" s="32"/>
      <c r="KG225" s="32"/>
      <c r="KH225" s="32"/>
      <c r="KI225" s="32"/>
      <c r="KJ225" s="32"/>
      <c r="KK225" s="32"/>
      <c r="KL225" s="32"/>
      <c r="KM225" s="32"/>
      <c r="KN225" s="32"/>
      <c r="KO225" s="32"/>
      <c r="KP225" s="32"/>
      <c r="KQ225" s="32"/>
      <c r="KR225" s="32"/>
      <c r="KS225" s="32"/>
      <c r="KT225" s="32"/>
      <c r="KU225" s="32"/>
      <c r="KV225" s="32"/>
      <c r="KW225" s="32"/>
      <c r="KX225" s="32"/>
      <c r="KY225" s="32"/>
      <c r="KZ225" s="32"/>
      <c r="LA225" s="32"/>
      <c r="LB225" s="32"/>
      <c r="LC225" s="32"/>
      <c r="LD225" s="32"/>
      <c r="LE225" s="32"/>
      <c r="LF225" s="32"/>
      <c r="LG225" s="32"/>
      <c r="LH225" s="32"/>
      <c r="LI225" s="32"/>
      <c r="LJ225" s="32"/>
      <c r="LK225" s="32"/>
      <c r="LL225" s="32"/>
      <c r="LM225" s="32"/>
      <c r="LN225" s="32"/>
      <c r="LO225" s="32"/>
      <c r="LP225" s="32"/>
      <c r="LQ225" s="32"/>
    </row>
    <row r="226" spans="2:329" x14ac:dyDescent="0.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32"/>
      <c r="EY226" s="32"/>
      <c r="EZ226" s="32"/>
      <c r="FA226" s="32"/>
      <c r="FB226" s="32"/>
      <c r="FC226" s="32"/>
      <c r="FD226" s="32"/>
      <c r="FE226" s="32"/>
      <c r="FF226" s="32"/>
      <c r="FG226" s="32"/>
      <c r="FH226" s="32"/>
      <c r="FI226" s="32"/>
      <c r="FJ226" s="32"/>
      <c r="FK226" s="32"/>
      <c r="FL226" s="32"/>
      <c r="FM226" s="32"/>
      <c r="FN226" s="32"/>
      <c r="FO226" s="32"/>
      <c r="FP226" s="32"/>
      <c r="FQ226" s="32"/>
      <c r="FR226" s="32"/>
      <c r="FS226" s="32"/>
      <c r="FT226" s="32"/>
      <c r="FU226" s="32"/>
      <c r="FV226" s="32"/>
      <c r="FW226" s="32"/>
      <c r="FX226" s="32"/>
      <c r="FY226" s="32"/>
      <c r="FZ226" s="32"/>
      <c r="GA226" s="32"/>
      <c r="GB226" s="32"/>
      <c r="GC226" s="32"/>
      <c r="GD226" s="32"/>
      <c r="GE226" s="32"/>
      <c r="GF226" s="32"/>
      <c r="GG226" s="32"/>
      <c r="GH226" s="32"/>
      <c r="GI226" s="32"/>
      <c r="GJ226" s="32"/>
      <c r="GK226" s="32"/>
      <c r="GL226" s="32"/>
      <c r="GM226" s="32"/>
      <c r="GN226" s="32"/>
      <c r="GO226" s="32"/>
      <c r="GP226" s="32"/>
      <c r="GQ226" s="32"/>
      <c r="GR226" s="32"/>
      <c r="GS226" s="32"/>
      <c r="GT226" s="32"/>
      <c r="GU226" s="32"/>
      <c r="GV226" s="32"/>
      <c r="GW226" s="32"/>
      <c r="GX226" s="32"/>
      <c r="GY226" s="32"/>
      <c r="GZ226" s="32"/>
      <c r="HA226" s="32"/>
      <c r="HB226" s="32"/>
      <c r="HC226" s="32"/>
      <c r="HD226" s="32"/>
      <c r="HE226" s="32"/>
      <c r="HF226" s="32"/>
      <c r="HG226" s="32"/>
      <c r="HH226" s="32"/>
      <c r="HI226" s="32"/>
      <c r="HJ226" s="32"/>
      <c r="HK226" s="32"/>
      <c r="HL226" s="32"/>
      <c r="HM226" s="32"/>
      <c r="HN226" s="32"/>
      <c r="HO226" s="32"/>
      <c r="HP226" s="32"/>
      <c r="HQ226" s="32"/>
      <c r="HR226" s="32"/>
      <c r="HS226" s="32"/>
      <c r="HT226" s="32"/>
      <c r="HU226" s="32"/>
      <c r="HV226" s="32"/>
      <c r="HW226" s="32"/>
      <c r="HX226" s="32"/>
      <c r="HY226" s="32"/>
      <c r="HZ226" s="32"/>
      <c r="IA226" s="32"/>
      <c r="IB226" s="32"/>
      <c r="IC226" s="32"/>
      <c r="ID226" s="32"/>
      <c r="IE226" s="32"/>
      <c r="IF226" s="32"/>
      <c r="IG226" s="32"/>
      <c r="IH226" s="32"/>
      <c r="II226" s="32"/>
      <c r="IJ226" s="32"/>
      <c r="IK226" s="32"/>
      <c r="IL226" s="32"/>
      <c r="IM226" s="32"/>
      <c r="IN226" s="32"/>
      <c r="IO226" s="32"/>
      <c r="IP226" s="32"/>
      <c r="IQ226" s="32"/>
      <c r="IR226" s="32"/>
      <c r="IS226" s="32"/>
      <c r="IT226" s="32"/>
      <c r="IU226" s="32"/>
      <c r="IV226" s="32"/>
      <c r="IW226" s="32"/>
      <c r="IX226" s="32"/>
      <c r="IY226" s="32"/>
      <c r="IZ226" s="32"/>
      <c r="JA226" s="32"/>
      <c r="JB226" s="32"/>
      <c r="JC226" s="32"/>
      <c r="JD226" s="32"/>
      <c r="JE226" s="32"/>
      <c r="JF226" s="32"/>
      <c r="JG226" s="32"/>
      <c r="JH226" s="32"/>
      <c r="JI226" s="32"/>
      <c r="JJ226" s="32"/>
      <c r="JK226" s="32"/>
      <c r="JL226" s="32"/>
      <c r="JM226" s="32"/>
      <c r="JN226" s="32"/>
      <c r="JO226" s="32"/>
      <c r="JP226" s="32"/>
      <c r="JQ226" s="32"/>
      <c r="JR226" s="32"/>
      <c r="JS226" s="32"/>
      <c r="JT226" s="32"/>
      <c r="JU226" s="32"/>
      <c r="JV226" s="32"/>
      <c r="JW226" s="32"/>
      <c r="JX226" s="32"/>
      <c r="JY226" s="32"/>
      <c r="JZ226" s="32"/>
      <c r="KA226" s="32"/>
      <c r="KB226" s="32"/>
      <c r="KC226" s="32"/>
      <c r="KD226" s="32"/>
      <c r="KE226" s="32"/>
      <c r="KF226" s="32"/>
      <c r="KG226" s="32"/>
      <c r="KH226" s="32"/>
      <c r="KI226" s="32"/>
      <c r="KJ226" s="32"/>
      <c r="KK226" s="32"/>
      <c r="KL226" s="32"/>
      <c r="KM226" s="32"/>
      <c r="KN226" s="32"/>
      <c r="KO226" s="32"/>
      <c r="KP226" s="32"/>
      <c r="KQ226" s="32"/>
      <c r="KR226" s="32"/>
      <c r="KS226" s="32"/>
      <c r="KT226" s="32"/>
      <c r="KU226" s="32"/>
      <c r="KV226" s="32"/>
      <c r="KW226" s="32"/>
      <c r="KX226" s="32"/>
      <c r="KY226" s="32"/>
      <c r="KZ226" s="32"/>
      <c r="LA226" s="32"/>
      <c r="LB226" s="32"/>
      <c r="LC226" s="32"/>
      <c r="LD226" s="32"/>
      <c r="LE226" s="32"/>
      <c r="LF226" s="32"/>
      <c r="LG226" s="32"/>
      <c r="LH226" s="32"/>
      <c r="LI226" s="32"/>
      <c r="LJ226" s="32"/>
      <c r="LK226" s="32"/>
      <c r="LL226" s="32"/>
      <c r="LM226" s="32"/>
      <c r="LN226" s="32"/>
      <c r="LO226" s="32"/>
      <c r="LP226" s="32"/>
      <c r="LQ226" s="32"/>
    </row>
    <row r="227" spans="2:329" x14ac:dyDescent="0.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32"/>
      <c r="EY227" s="32"/>
      <c r="EZ227" s="32"/>
      <c r="FA227" s="32"/>
      <c r="FB227" s="32"/>
      <c r="FC227" s="32"/>
      <c r="FD227" s="32"/>
      <c r="FE227" s="32"/>
      <c r="FF227" s="32"/>
      <c r="FG227" s="32"/>
      <c r="FH227" s="32"/>
      <c r="FI227" s="32"/>
      <c r="FJ227" s="32"/>
      <c r="FK227" s="32"/>
      <c r="FL227" s="32"/>
      <c r="FM227" s="32"/>
      <c r="FN227" s="32"/>
      <c r="FO227" s="32"/>
      <c r="FP227" s="32"/>
      <c r="FQ227" s="32"/>
      <c r="FR227" s="32"/>
      <c r="FS227" s="32"/>
      <c r="FT227" s="32"/>
      <c r="FU227" s="32"/>
      <c r="FV227" s="32"/>
      <c r="FW227" s="32"/>
      <c r="FX227" s="32"/>
      <c r="FY227" s="32"/>
      <c r="FZ227" s="32"/>
      <c r="GA227" s="32"/>
      <c r="GB227" s="32"/>
      <c r="GC227" s="32"/>
      <c r="GD227" s="32"/>
      <c r="GE227" s="32"/>
      <c r="GF227" s="32"/>
      <c r="GG227" s="32"/>
      <c r="GH227" s="32"/>
      <c r="GI227" s="32"/>
      <c r="GJ227" s="32"/>
      <c r="GK227" s="32"/>
      <c r="GL227" s="32"/>
      <c r="GM227" s="32"/>
      <c r="GN227" s="32"/>
      <c r="GO227" s="32"/>
      <c r="GP227" s="32"/>
      <c r="GQ227" s="32"/>
      <c r="GR227" s="32"/>
      <c r="GS227" s="32"/>
      <c r="GT227" s="32"/>
      <c r="GU227" s="32"/>
      <c r="GV227" s="32"/>
      <c r="GW227" s="32"/>
      <c r="GX227" s="32"/>
      <c r="GY227" s="32"/>
      <c r="GZ227" s="32"/>
      <c r="HA227" s="32"/>
      <c r="HB227" s="32"/>
      <c r="HC227" s="32"/>
      <c r="HD227" s="32"/>
      <c r="HE227" s="32"/>
      <c r="HF227" s="32"/>
      <c r="HG227" s="32"/>
      <c r="HH227" s="32"/>
      <c r="HI227" s="32"/>
      <c r="HJ227" s="32"/>
      <c r="HK227" s="32"/>
      <c r="HL227" s="32"/>
      <c r="HM227" s="32"/>
      <c r="HN227" s="32"/>
      <c r="HO227" s="32"/>
      <c r="HP227" s="32"/>
      <c r="HQ227" s="32"/>
      <c r="HR227" s="32"/>
      <c r="HS227" s="32"/>
      <c r="HT227" s="32"/>
      <c r="HU227" s="32"/>
      <c r="HV227" s="32"/>
      <c r="HW227" s="32"/>
      <c r="HX227" s="32"/>
      <c r="HY227" s="32"/>
      <c r="HZ227" s="32"/>
      <c r="IA227" s="32"/>
      <c r="IB227" s="32"/>
      <c r="IC227" s="32"/>
      <c r="ID227" s="32"/>
      <c r="IE227" s="32"/>
      <c r="IF227" s="32"/>
      <c r="IG227" s="32"/>
      <c r="IH227" s="32"/>
      <c r="II227" s="32"/>
      <c r="IJ227" s="32"/>
      <c r="IK227" s="32"/>
      <c r="IL227" s="32"/>
      <c r="IM227" s="32"/>
      <c r="IN227" s="32"/>
      <c r="IO227" s="32"/>
      <c r="IP227" s="32"/>
      <c r="IQ227" s="32"/>
      <c r="IR227" s="32"/>
      <c r="IS227" s="32"/>
      <c r="IT227" s="32"/>
      <c r="IU227" s="32"/>
      <c r="IV227" s="32"/>
      <c r="IW227" s="32"/>
      <c r="IX227" s="32"/>
      <c r="IY227" s="32"/>
      <c r="IZ227" s="32"/>
      <c r="JA227" s="32"/>
      <c r="JB227" s="32"/>
      <c r="JC227" s="32"/>
      <c r="JD227" s="32"/>
      <c r="JE227" s="32"/>
      <c r="JF227" s="32"/>
      <c r="JG227" s="32"/>
      <c r="JH227" s="32"/>
      <c r="JI227" s="32"/>
      <c r="JJ227" s="32"/>
      <c r="JK227" s="32"/>
      <c r="JL227" s="32"/>
      <c r="JM227" s="32"/>
      <c r="JN227" s="32"/>
      <c r="JO227" s="32"/>
      <c r="JP227" s="32"/>
      <c r="JQ227" s="32"/>
      <c r="JR227" s="32"/>
      <c r="JS227" s="32"/>
      <c r="JT227" s="32"/>
      <c r="JU227" s="32"/>
      <c r="JV227" s="32"/>
      <c r="JW227" s="32"/>
      <c r="JX227" s="32"/>
      <c r="JY227" s="32"/>
      <c r="JZ227" s="32"/>
      <c r="KA227" s="32"/>
      <c r="KB227" s="32"/>
      <c r="KC227" s="32"/>
      <c r="KD227" s="32"/>
      <c r="KE227" s="32"/>
      <c r="KF227" s="32"/>
      <c r="KG227" s="32"/>
      <c r="KH227" s="32"/>
      <c r="KI227" s="32"/>
      <c r="KJ227" s="32"/>
      <c r="KK227" s="32"/>
      <c r="KL227" s="32"/>
      <c r="KM227" s="32"/>
      <c r="KN227" s="32"/>
      <c r="KO227" s="32"/>
      <c r="KP227" s="32"/>
      <c r="KQ227" s="32"/>
      <c r="KR227" s="32"/>
      <c r="KS227" s="32"/>
      <c r="KT227" s="32"/>
      <c r="KU227" s="32"/>
      <c r="KV227" s="32"/>
      <c r="KW227" s="32"/>
      <c r="KX227" s="32"/>
      <c r="KY227" s="32"/>
      <c r="KZ227" s="32"/>
      <c r="LA227" s="32"/>
      <c r="LB227" s="32"/>
      <c r="LC227" s="32"/>
      <c r="LD227" s="32"/>
      <c r="LE227" s="32"/>
      <c r="LF227" s="32"/>
      <c r="LG227" s="32"/>
      <c r="LH227" s="32"/>
      <c r="LI227" s="32"/>
      <c r="LJ227" s="32"/>
      <c r="LK227" s="32"/>
      <c r="LL227" s="32"/>
      <c r="LM227" s="32"/>
      <c r="LN227" s="32"/>
      <c r="LO227" s="32"/>
      <c r="LP227" s="32"/>
      <c r="LQ227" s="32"/>
    </row>
    <row r="228" spans="2:329" x14ac:dyDescent="0.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c r="EL228" s="32"/>
      <c r="EM228" s="32"/>
      <c r="EN228" s="32"/>
      <c r="EO228" s="32"/>
      <c r="EP228" s="32"/>
      <c r="EQ228" s="32"/>
      <c r="ER228" s="32"/>
      <c r="ES228" s="32"/>
      <c r="ET228" s="32"/>
      <c r="EU228" s="32"/>
      <c r="EV228" s="32"/>
      <c r="EW228" s="32"/>
      <c r="EX228" s="32"/>
      <c r="EY228" s="32"/>
      <c r="EZ228" s="32"/>
      <c r="FA228" s="32"/>
      <c r="FB228" s="32"/>
      <c r="FC228" s="32"/>
      <c r="FD228" s="32"/>
      <c r="FE228" s="32"/>
      <c r="FF228" s="32"/>
      <c r="FG228" s="32"/>
      <c r="FH228" s="32"/>
      <c r="FI228" s="32"/>
      <c r="FJ228" s="32"/>
      <c r="FK228" s="32"/>
      <c r="FL228" s="32"/>
      <c r="FM228" s="32"/>
      <c r="FN228" s="32"/>
      <c r="FO228" s="32"/>
      <c r="FP228" s="32"/>
      <c r="FQ228" s="32"/>
      <c r="FR228" s="32"/>
      <c r="FS228" s="32"/>
      <c r="FT228" s="32"/>
      <c r="FU228" s="32"/>
      <c r="FV228" s="32"/>
      <c r="FW228" s="32"/>
      <c r="FX228" s="32"/>
      <c r="FY228" s="32"/>
      <c r="FZ228" s="32"/>
      <c r="GA228" s="32"/>
      <c r="GB228" s="32"/>
      <c r="GC228" s="32"/>
      <c r="GD228" s="32"/>
      <c r="GE228" s="32"/>
      <c r="GF228" s="32"/>
      <c r="GG228" s="32"/>
      <c r="GH228" s="32"/>
      <c r="GI228" s="32"/>
      <c r="GJ228" s="32"/>
      <c r="GK228" s="32"/>
      <c r="GL228" s="32"/>
      <c r="GM228" s="32"/>
      <c r="GN228" s="32"/>
      <c r="GO228" s="32"/>
      <c r="GP228" s="32"/>
      <c r="GQ228" s="32"/>
      <c r="GR228" s="32"/>
      <c r="GS228" s="32"/>
      <c r="GT228" s="32"/>
      <c r="GU228" s="32"/>
      <c r="GV228" s="32"/>
      <c r="GW228" s="32"/>
      <c r="GX228" s="32"/>
      <c r="GY228" s="32"/>
      <c r="GZ228" s="32"/>
      <c r="HA228" s="32"/>
      <c r="HB228" s="32"/>
      <c r="HC228" s="32"/>
      <c r="HD228" s="32"/>
      <c r="HE228" s="32"/>
      <c r="HF228" s="32"/>
      <c r="HG228" s="32"/>
      <c r="HH228" s="32"/>
      <c r="HI228" s="32"/>
      <c r="HJ228" s="32"/>
      <c r="HK228" s="32"/>
      <c r="HL228" s="32"/>
      <c r="HM228" s="32"/>
      <c r="HN228" s="32"/>
      <c r="HO228" s="32"/>
      <c r="HP228" s="32"/>
      <c r="HQ228" s="32"/>
      <c r="HR228" s="32"/>
      <c r="HS228" s="32"/>
      <c r="HT228" s="32"/>
      <c r="HU228" s="32"/>
      <c r="HV228" s="32"/>
      <c r="HW228" s="32"/>
      <c r="HX228" s="32"/>
      <c r="HY228" s="32"/>
      <c r="HZ228" s="32"/>
      <c r="IA228" s="32"/>
      <c r="IB228" s="32"/>
      <c r="IC228" s="32"/>
      <c r="ID228" s="32"/>
      <c r="IE228" s="32"/>
      <c r="IF228" s="32"/>
      <c r="IG228" s="32"/>
      <c r="IH228" s="32"/>
      <c r="II228" s="32"/>
      <c r="IJ228" s="32"/>
      <c r="IK228" s="32"/>
      <c r="IL228" s="32"/>
      <c r="IM228" s="32"/>
      <c r="IN228" s="32"/>
      <c r="IO228" s="32"/>
      <c r="IP228" s="32"/>
      <c r="IQ228" s="32"/>
      <c r="IR228" s="32"/>
      <c r="IS228" s="32"/>
      <c r="IT228" s="32"/>
      <c r="IU228" s="32"/>
      <c r="IV228" s="32"/>
      <c r="IW228" s="32"/>
      <c r="IX228" s="32"/>
      <c r="IY228" s="32"/>
      <c r="IZ228" s="32"/>
      <c r="JA228" s="32"/>
      <c r="JB228" s="32"/>
      <c r="JC228" s="32"/>
      <c r="JD228" s="32"/>
      <c r="JE228" s="32"/>
      <c r="JF228" s="32"/>
      <c r="JG228" s="32"/>
      <c r="JH228" s="32"/>
      <c r="JI228" s="32"/>
      <c r="JJ228" s="32"/>
      <c r="JK228" s="32"/>
      <c r="JL228" s="32"/>
      <c r="JM228" s="32"/>
      <c r="JN228" s="32"/>
      <c r="JO228" s="32"/>
      <c r="JP228" s="32"/>
      <c r="JQ228" s="32"/>
      <c r="JR228" s="32"/>
      <c r="JS228" s="32"/>
      <c r="JT228" s="32"/>
      <c r="JU228" s="32"/>
      <c r="JV228" s="32"/>
      <c r="JW228" s="32"/>
      <c r="JX228" s="32"/>
      <c r="JY228" s="32"/>
      <c r="JZ228" s="32"/>
      <c r="KA228" s="32"/>
      <c r="KB228" s="32"/>
      <c r="KC228" s="32"/>
      <c r="KD228" s="32"/>
      <c r="KE228" s="32"/>
      <c r="KF228" s="32"/>
      <c r="KG228" s="32"/>
      <c r="KH228" s="32"/>
      <c r="KI228" s="32"/>
      <c r="KJ228" s="32"/>
      <c r="KK228" s="32"/>
      <c r="KL228" s="32"/>
      <c r="KM228" s="32"/>
      <c r="KN228" s="32"/>
      <c r="KO228" s="32"/>
      <c r="KP228" s="32"/>
      <c r="KQ228" s="32"/>
      <c r="KR228" s="32"/>
      <c r="KS228" s="32"/>
      <c r="KT228" s="32"/>
      <c r="KU228" s="32"/>
      <c r="KV228" s="32"/>
      <c r="KW228" s="32"/>
      <c r="KX228" s="32"/>
      <c r="KY228" s="32"/>
      <c r="KZ228" s="32"/>
      <c r="LA228" s="32"/>
      <c r="LB228" s="32"/>
      <c r="LC228" s="32"/>
      <c r="LD228" s="32"/>
      <c r="LE228" s="32"/>
      <c r="LF228" s="32"/>
      <c r="LG228" s="32"/>
      <c r="LH228" s="32"/>
      <c r="LI228" s="32"/>
      <c r="LJ228" s="32"/>
      <c r="LK228" s="32"/>
      <c r="LL228" s="32"/>
      <c r="LM228" s="32"/>
      <c r="LN228" s="32"/>
      <c r="LO228" s="32"/>
      <c r="LP228" s="32"/>
      <c r="LQ228" s="32"/>
    </row>
    <row r="229" spans="2:329" x14ac:dyDescent="0.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32"/>
      <c r="EY229" s="32"/>
      <c r="EZ229" s="32"/>
      <c r="FA229" s="32"/>
      <c r="FB229" s="32"/>
      <c r="FC229" s="32"/>
      <c r="FD229" s="32"/>
      <c r="FE229" s="32"/>
      <c r="FF229" s="32"/>
      <c r="FG229" s="32"/>
      <c r="FH229" s="32"/>
      <c r="FI229" s="32"/>
      <c r="FJ229" s="32"/>
      <c r="FK229" s="32"/>
      <c r="FL229" s="32"/>
      <c r="FM229" s="32"/>
      <c r="FN229" s="32"/>
      <c r="FO229" s="32"/>
      <c r="FP229" s="32"/>
      <c r="FQ229" s="32"/>
      <c r="FR229" s="32"/>
      <c r="FS229" s="32"/>
      <c r="FT229" s="32"/>
      <c r="FU229" s="32"/>
      <c r="FV229" s="32"/>
      <c r="FW229" s="32"/>
      <c r="FX229" s="32"/>
      <c r="FY229" s="32"/>
      <c r="FZ229" s="32"/>
      <c r="GA229" s="32"/>
      <c r="GB229" s="32"/>
      <c r="GC229" s="32"/>
      <c r="GD229" s="32"/>
      <c r="GE229" s="32"/>
      <c r="GF229" s="32"/>
      <c r="GG229" s="32"/>
      <c r="GH229" s="32"/>
      <c r="GI229" s="32"/>
      <c r="GJ229" s="32"/>
      <c r="GK229" s="32"/>
      <c r="GL229" s="32"/>
      <c r="GM229" s="32"/>
      <c r="GN229" s="32"/>
      <c r="GO229" s="32"/>
      <c r="GP229" s="32"/>
      <c r="GQ229" s="32"/>
      <c r="GR229" s="32"/>
      <c r="GS229" s="32"/>
      <c r="GT229" s="32"/>
      <c r="GU229" s="32"/>
      <c r="GV229" s="32"/>
      <c r="GW229" s="32"/>
      <c r="GX229" s="32"/>
      <c r="GY229" s="32"/>
      <c r="GZ229" s="32"/>
      <c r="HA229" s="32"/>
      <c r="HB229" s="32"/>
      <c r="HC229" s="32"/>
      <c r="HD229" s="32"/>
      <c r="HE229" s="32"/>
      <c r="HF229" s="32"/>
      <c r="HG229" s="32"/>
      <c r="HH229" s="32"/>
      <c r="HI229" s="32"/>
      <c r="HJ229" s="32"/>
      <c r="HK229" s="32"/>
      <c r="HL229" s="32"/>
      <c r="HM229" s="32"/>
      <c r="HN229" s="32"/>
      <c r="HO229" s="32"/>
      <c r="HP229" s="32"/>
      <c r="HQ229" s="32"/>
      <c r="HR229" s="32"/>
      <c r="HS229" s="32"/>
      <c r="HT229" s="32"/>
      <c r="HU229" s="32"/>
      <c r="HV229" s="32"/>
      <c r="HW229" s="32"/>
      <c r="HX229" s="32"/>
      <c r="HY229" s="32"/>
      <c r="HZ229" s="32"/>
      <c r="IA229" s="32"/>
      <c r="IB229" s="32"/>
      <c r="IC229" s="32"/>
      <c r="ID229" s="32"/>
      <c r="IE229" s="32"/>
      <c r="IF229" s="32"/>
      <c r="IG229" s="32"/>
      <c r="IH229" s="32"/>
      <c r="II229" s="32"/>
      <c r="IJ229" s="32"/>
      <c r="IK229" s="32"/>
      <c r="IL229" s="32"/>
      <c r="IM229" s="32"/>
      <c r="IN229" s="32"/>
      <c r="IO229" s="32"/>
      <c r="IP229" s="32"/>
      <c r="IQ229" s="32"/>
      <c r="IR229" s="32"/>
      <c r="IS229" s="32"/>
      <c r="IT229" s="32"/>
      <c r="IU229" s="32"/>
      <c r="IV229" s="32"/>
      <c r="IW229" s="32"/>
      <c r="IX229" s="32"/>
      <c r="IY229" s="32"/>
      <c r="IZ229" s="32"/>
      <c r="JA229" s="32"/>
      <c r="JB229" s="32"/>
      <c r="JC229" s="32"/>
      <c r="JD229" s="32"/>
      <c r="JE229" s="32"/>
      <c r="JF229" s="32"/>
      <c r="JG229" s="32"/>
      <c r="JH229" s="32"/>
      <c r="JI229" s="32"/>
      <c r="JJ229" s="32"/>
      <c r="JK229" s="32"/>
      <c r="JL229" s="32"/>
      <c r="JM229" s="32"/>
      <c r="JN229" s="32"/>
      <c r="JO229" s="32"/>
      <c r="JP229" s="32"/>
      <c r="JQ229" s="32"/>
      <c r="JR229" s="32"/>
      <c r="JS229" s="32"/>
      <c r="JT229" s="32"/>
      <c r="JU229" s="32"/>
      <c r="JV229" s="32"/>
      <c r="JW229" s="32"/>
      <c r="JX229" s="32"/>
      <c r="JY229" s="32"/>
      <c r="JZ229" s="32"/>
      <c r="KA229" s="32"/>
      <c r="KB229" s="32"/>
      <c r="KC229" s="32"/>
      <c r="KD229" s="32"/>
      <c r="KE229" s="32"/>
      <c r="KF229" s="32"/>
      <c r="KG229" s="32"/>
      <c r="KH229" s="32"/>
      <c r="KI229" s="32"/>
      <c r="KJ229" s="32"/>
      <c r="KK229" s="32"/>
      <c r="KL229" s="32"/>
      <c r="KM229" s="32"/>
      <c r="KN229" s="32"/>
      <c r="KO229" s="32"/>
      <c r="KP229" s="32"/>
      <c r="KQ229" s="32"/>
      <c r="KR229" s="32"/>
      <c r="KS229" s="32"/>
      <c r="KT229" s="32"/>
      <c r="KU229" s="32"/>
      <c r="KV229" s="32"/>
      <c r="KW229" s="32"/>
      <c r="KX229" s="32"/>
      <c r="KY229" s="32"/>
      <c r="KZ229" s="32"/>
      <c r="LA229" s="32"/>
      <c r="LB229" s="32"/>
      <c r="LC229" s="32"/>
      <c r="LD229" s="32"/>
      <c r="LE229" s="32"/>
      <c r="LF229" s="32"/>
      <c r="LG229" s="32"/>
      <c r="LH229" s="32"/>
      <c r="LI229" s="32"/>
      <c r="LJ229" s="32"/>
      <c r="LK229" s="32"/>
      <c r="LL229" s="32"/>
      <c r="LM229" s="32"/>
      <c r="LN229" s="32"/>
      <c r="LO229" s="32"/>
      <c r="LP229" s="32"/>
      <c r="LQ229" s="32"/>
    </row>
    <row r="230" spans="2:329" x14ac:dyDescent="0.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32"/>
      <c r="EY230" s="32"/>
      <c r="EZ230" s="32"/>
      <c r="FA230" s="32"/>
      <c r="FB230" s="32"/>
      <c r="FC230" s="32"/>
      <c r="FD230" s="32"/>
      <c r="FE230" s="32"/>
      <c r="FF230" s="32"/>
      <c r="FG230" s="32"/>
      <c r="FH230" s="32"/>
      <c r="FI230" s="32"/>
      <c r="FJ230" s="32"/>
      <c r="FK230" s="32"/>
      <c r="FL230" s="32"/>
      <c r="FM230" s="32"/>
      <c r="FN230" s="32"/>
      <c r="FO230" s="32"/>
      <c r="FP230" s="32"/>
      <c r="FQ230" s="32"/>
      <c r="FR230" s="32"/>
      <c r="FS230" s="32"/>
      <c r="FT230" s="32"/>
      <c r="FU230" s="32"/>
      <c r="FV230" s="32"/>
      <c r="FW230" s="32"/>
      <c r="FX230" s="32"/>
      <c r="FY230" s="32"/>
      <c r="FZ230" s="32"/>
      <c r="GA230" s="32"/>
      <c r="GB230" s="32"/>
      <c r="GC230" s="32"/>
      <c r="GD230" s="32"/>
      <c r="GE230" s="32"/>
      <c r="GF230" s="32"/>
      <c r="GG230" s="32"/>
      <c r="GH230" s="32"/>
      <c r="GI230" s="32"/>
      <c r="GJ230" s="32"/>
      <c r="GK230" s="32"/>
      <c r="GL230" s="32"/>
      <c r="GM230" s="32"/>
      <c r="GN230" s="32"/>
      <c r="GO230" s="32"/>
      <c r="GP230" s="32"/>
      <c r="GQ230" s="32"/>
      <c r="GR230" s="32"/>
      <c r="GS230" s="32"/>
      <c r="GT230" s="32"/>
      <c r="GU230" s="32"/>
      <c r="GV230" s="32"/>
      <c r="GW230" s="32"/>
      <c r="GX230" s="32"/>
      <c r="GY230" s="32"/>
      <c r="GZ230" s="32"/>
      <c r="HA230" s="32"/>
      <c r="HB230" s="32"/>
      <c r="HC230" s="32"/>
      <c r="HD230" s="32"/>
      <c r="HE230" s="32"/>
      <c r="HF230" s="32"/>
      <c r="HG230" s="32"/>
      <c r="HH230" s="32"/>
      <c r="HI230" s="32"/>
      <c r="HJ230" s="32"/>
      <c r="HK230" s="32"/>
      <c r="HL230" s="32"/>
      <c r="HM230" s="32"/>
      <c r="HN230" s="32"/>
      <c r="HO230" s="32"/>
      <c r="HP230" s="32"/>
      <c r="HQ230" s="32"/>
      <c r="HR230" s="32"/>
      <c r="HS230" s="32"/>
      <c r="HT230" s="32"/>
      <c r="HU230" s="32"/>
      <c r="HV230" s="32"/>
      <c r="HW230" s="32"/>
      <c r="HX230" s="32"/>
      <c r="HY230" s="32"/>
      <c r="HZ230" s="32"/>
      <c r="IA230" s="32"/>
      <c r="IB230" s="32"/>
      <c r="IC230" s="32"/>
      <c r="ID230" s="32"/>
      <c r="IE230" s="32"/>
      <c r="IF230" s="32"/>
      <c r="IG230" s="32"/>
      <c r="IH230" s="32"/>
      <c r="II230" s="32"/>
      <c r="IJ230" s="32"/>
      <c r="IK230" s="32"/>
      <c r="IL230" s="32"/>
      <c r="IM230" s="32"/>
      <c r="IN230" s="32"/>
      <c r="IO230" s="32"/>
      <c r="IP230" s="32"/>
      <c r="IQ230" s="32"/>
      <c r="IR230" s="32"/>
      <c r="IS230" s="32"/>
      <c r="IT230" s="32"/>
      <c r="IU230" s="32"/>
      <c r="IV230" s="32"/>
      <c r="IW230" s="32"/>
      <c r="IX230" s="32"/>
      <c r="IY230" s="32"/>
      <c r="IZ230" s="32"/>
      <c r="JA230" s="32"/>
      <c r="JB230" s="32"/>
      <c r="JC230" s="32"/>
      <c r="JD230" s="32"/>
      <c r="JE230" s="32"/>
      <c r="JF230" s="32"/>
      <c r="JG230" s="32"/>
      <c r="JH230" s="32"/>
      <c r="JI230" s="32"/>
      <c r="JJ230" s="32"/>
      <c r="JK230" s="32"/>
      <c r="JL230" s="32"/>
      <c r="JM230" s="32"/>
      <c r="JN230" s="32"/>
      <c r="JO230" s="32"/>
      <c r="JP230" s="32"/>
      <c r="JQ230" s="32"/>
      <c r="JR230" s="32"/>
      <c r="JS230" s="32"/>
      <c r="JT230" s="32"/>
      <c r="JU230" s="32"/>
      <c r="JV230" s="32"/>
      <c r="JW230" s="32"/>
      <c r="JX230" s="32"/>
      <c r="JY230" s="32"/>
      <c r="JZ230" s="32"/>
      <c r="KA230" s="32"/>
      <c r="KB230" s="32"/>
      <c r="KC230" s="32"/>
      <c r="KD230" s="32"/>
      <c r="KE230" s="32"/>
      <c r="KF230" s="32"/>
      <c r="KG230" s="32"/>
      <c r="KH230" s="32"/>
      <c r="KI230" s="32"/>
      <c r="KJ230" s="32"/>
      <c r="KK230" s="32"/>
      <c r="KL230" s="32"/>
      <c r="KM230" s="32"/>
      <c r="KN230" s="32"/>
      <c r="KO230" s="32"/>
      <c r="KP230" s="32"/>
      <c r="KQ230" s="32"/>
      <c r="KR230" s="32"/>
      <c r="KS230" s="32"/>
      <c r="KT230" s="32"/>
      <c r="KU230" s="32"/>
      <c r="KV230" s="32"/>
      <c r="KW230" s="32"/>
      <c r="KX230" s="32"/>
      <c r="KY230" s="32"/>
      <c r="KZ230" s="32"/>
      <c r="LA230" s="32"/>
      <c r="LB230" s="32"/>
      <c r="LC230" s="32"/>
      <c r="LD230" s="32"/>
      <c r="LE230" s="32"/>
      <c r="LF230" s="32"/>
      <c r="LG230" s="32"/>
      <c r="LH230" s="32"/>
      <c r="LI230" s="32"/>
      <c r="LJ230" s="32"/>
      <c r="LK230" s="32"/>
      <c r="LL230" s="32"/>
      <c r="LM230" s="32"/>
      <c r="LN230" s="32"/>
      <c r="LO230" s="32"/>
      <c r="LP230" s="32"/>
      <c r="LQ230" s="32"/>
    </row>
    <row r="231" spans="2:329" x14ac:dyDescent="0.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32"/>
      <c r="EY231" s="32"/>
      <c r="EZ231" s="32"/>
      <c r="FA231" s="32"/>
      <c r="FB231" s="32"/>
      <c r="FC231" s="32"/>
      <c r="FD231" s="32"/>
      <c r="FE231" s="32"/>
      <c r="FF231" s="32"/>
      <c r="FG231" s="32"/>
      <c r="FH231" s="32"/>
      <c r="FI231" s="32"/>
      <c r="FJ231" s="32"/>
      <c r="FK231" s="32"/>
      <c r="FL231" s="32"/>
      <c r="FM231" s="32"/>
      <c r="FN231" s="32"/>
      <c r="FO231" s="32"/>
      <c r="FP231" s="32"/>
      <c r="FQ231" s="32"/>
      <c r="FR231" s="32"/>
      <c r="FS231" s="32"/>
      <c r="FT231" s="32"/>
      <c r="FU231" s="32"/>
      <c r="FV231" s="32"/>
      <c r="FW231" s="32"/>
      <c r="FX231" s="32"/>
      <c r="FY231" s="32"/>
      <c r="FZ231" s="32"/>
      <c r="GA231" s="32"/>
      <c r="GB231" s="32"/>
      <c r="GC231" s="32"/>
      <c r="GD231" s="32"/>
      <c r="GE231" s="32"/>
      <c r="GF231" s="32"/>
      <c r="GG231" s="32"/>
      <c r="GH231" s="32"/>
      <c r="GI231" s="32"/>
      <c r="GJ231" s="32"/>
      <c r="GK231" s="32"/>
      <c r="GL231" s="32"/>
      <c r="GM231" s="32"/>
      <c r="GN231" s="32"/>
      <c r="GO231" s="32"/>
      <c r="GP231" s="32"/>
      <c r="GQ231" s="32"/>
      <c r="GR231" s="32"/>
      <c r="GS231" s="32"/>
      <c r="GT231" s="32"/>
      <c r="GU231" s="32"/>
      <c r="GV231" s="32"/>
      <c r="GW231" s="32"/>
      <c r="GX231" s="32"/>
      <c r="GY231" s="32"/>
      <c r="GZ231" s="32"/>
      <c r="HA231" s="32"/>
      <c r="HB231" s="32"/>
      <c r="HC231" s="32"/>
      <c r="HD231" s="32"/>
      <c r="HE231" s="32"/>
      <c r="HF231" s="32"/>
      <c r="HG231" s="32"/>
      <c r="HH231" s="32"/>
      <c r="HI231" s="32"/>
      <c r="HJ231" s="32"/>
      <c r="HK231" s="32"/>
      <c r="HL231" s="32"/>
      <c r="HM231" s="32"/>
      <c r="HN231" s="32"/>
      <c r="HO231" s="32"/>
      <c r="HP231" s="32"/>
      <c r="HQ231" s="32"/>
      <c r="HR231" s="32"/>
      <c r="HS231" s="32"/>
      <c r="HT231" s="32"/>
      <c r="HU231" s="32"/>
      <c r="HV231" s="32"/>
      <c r="HW231" s="32"/>
      <c r="HX231" s="32"/>
      <c r="HY231" s="32"/>
      <c r="HZ231" s="32"/>
      <c r="IA231" s="32"/>
      <c r="IB231" s="32"/>
      <c r="IC231" s="32"/>
      <c r="ID231" s="32"/>
      <c r="IE231" s="32"/>
      <c r="IF231" s="32"/>
      <c r="IG231" s="32"/>
      <c r="IH231" s="32"/>
      <c r="II231" s="32"/>
      <c r="IJ231" s="32"/>
      <c r="IK231" s="32"/>
      <c r="IL231" s="32"/>
      <c r="IM231" s="32"/>
      <c r="IN231" s="32"/>
      <c r="IO231" s="32"/>
      <c r="IP231" s="32"/>
      <c r="IQ231" s="32"/>
      <c r="IR231" s="32"/>
      <c r="IS231" s="32"/>
      <c r="IT231" s="32"/>
      <c r="IU231" s="32"/>
      <c r="IV231" s="32"/>
      <c r="IW231" s="32"/>
      <c r="IX231" s="32"/>
      <c r="IY231" s="32"/>
      <c r="IZ231" s="32"/>
      <c r="JA231" s="32"/>
      <c r="JB231" s="32"/>
      <c r="JC231" s="32"/>
      <c r="JD231" s="32"/>
      <c r="JE231" s="32"/>
      <c r="JF231" s="32"/>
      <c r="JG231" s="32"/>
      <c r="JH231" s="32"/>
      <c r="JI231" s="32"/>
      <c r="JJ231" s="32"/>
      <c r="JK231" s="32"/>
      <c r="JL231" s="32"/>
      <c r="JM231" s="32"/>
      <c r="JN231" s="32"/>
      <c r="JO231" s="32"/>
      <c r="JP231" s="32"/>
      <c r="JQ231" s="32"/>
      <c r="JR231" s="32"/>
      <c r="JS231" s="32"/>
      <c r="JT231" s="32"/>
      <c r="JU231" s="32"/>
      <c r="JV231" s="32"/>
      <c r="JW231" s="32"/>
      <c r="JX231" s="32"/>
      <c r="JY231" s="32"/>
      <c r="JZ231" s="32"/>
      <c r="KA231" s="32"/>
      <c r="KB231" s="32"/>
      <c r="KC231" s="32"/>
      <c r="KD231" s="32"/>
      <c r="KE231" s="32"/>
      <c r="KF231" s="32"/>
      <c r="KG231" s="32"/>
      <c r="KH231" s="32"/>
      <c r="KI231" s="32"/>
      <c r="KJ231" s="32"/>
      <c r="KK231" s="32"/>
      <c r="KL231" s="32"/>
      <c r="KM231" s="32"/>
      <c r="KN231" s="32"/>
      <c r="KO231" s="32"/>
      <c r="KP231" s="32"/>
      <c r="KQ231" s="32"/>
      <c r="KR231" s="32"/>
      <c r="KS231" s="32"/>
      <c r="KT231" s="32"/>
      <c r="KU231" s="32"/>
      <c r="KV231" s="32"/>
      <c r="KW231" s="32"/>
      <c r="KX231" s="32"/>
      <c r="KY231" s="32"/>
      <c r="KZ231" s="32"/>
      <c r="LA231" s="32"/>
      <c r="LB231" s="32"/>
      <c r="LC231" s="32"/>
      <c r="LD231" s="32"/>
      <c r="LE231" s="32"/>
      <c r="LF231" s="32"/>
      <c r="LG231" s="32"/>
      <c r="LH231" s="32"/>
      <c r="LI231" s="32"/>
      <c r="LJ231" s="32"/>
      <c r="LK231" s="32"/>
      <c r="LL231" s="32"/>
      <c r="LM231" s="32"/>
      <c r="LN231" s="32"/>
      <c r="LO231" s="32"/>
      <c r="LP231" s="32"/>
      <c r="LQ231" s="32"/>
    </row>
    <row r="232" spans="2:329" x14ac:dyDescent="0.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32"/>
      <c r="EY232" s="32"/>
      <c r="EZ232" s="32"/>
      <c r="FA232" s="32"/>
      <c r="FB232" s="32"/>
      <c r="FC232" s="32"/>
      <c r="FD232" s="32"/>
      <c r="FE232" s="32"/>
      <c r="FF232" s="32"/>
      <c r="FG232" s="32"/>
      <c r="FH232" s="32"/>
      <c r="FI232" s="32"/>
      <c r="FJ232" s="32"/>
      <c r="FK232" s="32"/>
      <c r="FL232" s="32"/>
      <c r="FM232" s="32"/>
      <c r="FN232" s="32"/>
      <c r="FO232" s="32"/>
      <c r="FP232" s="32"/>
      <c r="FQ232" s="32"/>
      <c r="FR232" s="32"/>
      <c r="FS232" s="32"/>
      <c r="FT232" s="32"/>
      <c r="FU232" s="32"/>
      <c r="FV232" s="32"/>
      <c r="FW232" s="32"/>
      <c r="FX232" s="32"/>
      <c r="FY232" s="32"/>
      <c r="FZ232" s="32"/>
      <c r="GA232" s="32"/>
      <c r="GB232" s="32"/>
      <c r="GC232" s="32"/>
      <c r="GD232" s="32"/>
      <c r="GE232" s="32"/>
      <c r="GF232" s="32"/>
      <c r="GG232" s="32"/>
      <c r="GH232" s="32"/>
      <c r="GI232" s="32"/>
      <c r="GJ232" s="32"/>
      <c r="GK232" s="32"/>
      <c r="GL232" s="32"/>
      <c r="GM232" s="32"/>
      <c r="GN232" s="32"/>
      <c r="GO232" s="32"/>
      <c r="GP232" s="32"/>
      <c r="GQ232" s="32"/>
      <c r="GR232" s="32"/>
      <c r="GS232" s="32"/>
      <c r="GT232" s="32"/>
      <c r="GU232" s="32"/>
      <c r="GV232" s="32"/>
      <c r="GW232" s="32"/>
      <c r="GX232" s="32"/>
      <c r="GY232" s="32"/>
      <c r="GZ232" s="32"/>
      <c r="HA232" s="32"/>
      <c r="HB232" s="32"/>
      <c r="HC232" s="32"/>
      <c r="HD232" s="32"/>
      <c r="HE232" s="32"/>
      <c r="HF232" s="32"/>
      <c r="HG232" s="32"/>
      <c r="HH232" s="32"/>
      <c r="HI232" s="32"/>
      <c r="HJ232" s="32"/>
      <c r="HK232" s="32"/>
      <c r="HL232" s="32"/>
      <c r="HM232" s="32"/>
      <c r="HN232" s="32"/>
      <c r="HO232" s="32"/>
      <c r="HP232" s="32"/>
      <c r="HQ232" s="32"/>
      <c r="HR232" s="32"/>
      <c r="HS232" s="32"/>
      <c r="HT232" s="32"/>
      <c r="HU232" s="32"/>
      <c r="HV232" s="32"/>
      <c r="HW232" s="32"/>
      <c r="HX232" s="32"/>
      <c r="HY232" s="32"/>
      <c r="HZ232" s="32"/>
      <c r="IA232" s="32"/>
      <c r="IB232" s="32"/>
      <c r="IC232" s="32"/>
      <c r="ID232" s="32"/>
      <c r="IE232" s="32"/>
      <c r="IF232" s="32"/>
      <c r="IG232" s="32"/>
      <c r="IH232" s="32"/>
      <c r="II232" s="32"/>
      <c r="IJ232" s="32"/>
      <c r="IK232" s="32"/>
      <c r="IL232" s="32"/>
      <c r="IM232" s="32"/>
      <c r="IN232" s="32"/>
      <c r="IO232" s="32"/>
      <c r="IP232" s="32"/>
      <c r="IQ232" s="32"/>
      <c r="IR232" s="32"/>
      <c r="IS232" s="32"/>
      <c r="IT232" s="32"/>
      <c r="IU232" s="32"/>
      <c r="IV232" s="32"/>
      <c r="IW232" s="32"/>
      <c r="IX232" s="32"/>
      <c r="IY232" s="32"/>
      <c r="IZ232" s="32"/>
      <c r="JA232" s="32"/>
      <c r="JB232" s="32"/>
      <c r="JC232" s="32"/>
      <c r="JD232" s="32"/>
      <c r="JE232" s="32"/>
      <c r="JF232" s="32"/>
      <c r="JG232" s="32"/>
      <c r="JH232" s="32"/>
      <c r="JI232" s="32"/>
      <c r="JJ232" s="32"/>
      <c r="JK232" s="32"/>
      <c r="JL232" s="32"/>
      <c r="JM232" s="32"/>
      <c r="JN232" s="32"/>
      <c r="JO232" s="32"/>
      <c r="JP232" s="32"/>
      <c r="JQ232" s="32"/>
      <c r="JR232" s="32"/>
      <c r="JS232" s="32"/>
      <c r="JT232" s="32"/>
      <c r="JU232" s="32"/>
      <c r="JV232" s="32"/>
      <c r="JW232" s="32"/>
      <c r="JX232" s="32"/>
      <c r="JY232" s="32"/>
      <c r="JZ232" s="32"/>
      <c r="KA232" s="32"/>
      <c r="KB232" s="32"/>
      <c r="KC232" s="32"/>
      <c r="KD232" s="32"/>
      <c r="KE232" s="32"/>
      <c r="KF232" s="32"/>
      <c r="KG232" s="32"/>
      <c r="KH232" s="32"/>
      <c r="KI232" s="32"/>
      <c r="KJ232" s="32"/>
      <c r="KK232" s="32"/>
      <c r="KL232" s="32"/>
      <c r="KM232" s="32"/>
      <c r="KN232" s="32"/>
      <c r="KO232" s="32"/>
      <c r="KP232" s="32"/>
      <c r="KQ232" s="32"/>
      <c r="KR232" s="32"/>
      <c r="KS232" s="32"/>
      <c r="KT232" s="32"/>
      <c r="KU232" s="32"/>
      <c r="KV232" s="32"/>
      <c r="KW232" s="32"/>
      <c r="KX232" s="32"/>
      <c r="KY232" s="32"/>
      <c r="KZ232" s="32"/>
      <c r="LA232" s="32"/>
      <c r="LB232" s="32"/>
      <c r="LC232" s="32"/>
      <c r="LD232" s="32"/>
      <c r="LE232" s="32"/>
      <c r="LF232" s="32"/>
      <c r="LG232" s="32"/>
      <c r="LH232" s="32"/>
      <c r="LI232" s="32"/>
      <c r="LJ232" s="32"/>
      <c r="LK232" s="32"/>
      <c r="LL232" s="32"/>
      <c r="LM232" s="32"/>
      <c r="LN232" s="32"/>
      <c r="LO232" s="32"/>
      <c r="LP232" s="32"/>
      <c r="LQ232" s="32"/>
    </row>
    <row r="233" spans="2:329" x14ac:dyDescent="0.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32"/>
      <c r="EY233" s="32"/>
      <c r="EZ233" s="32"/>
      <c r="FA233" s="32"/>
      <c r="FB233" s="32"/>
      <c r="FC233" s="32"/>
      <c r="FD233" s="32"/>
      <c r="FE233" s="32"/>
      <c r="FF233" s="32"/>
      <c r="FG233" s="32"/>
      <c r="FH233" s="32"/>
      <c r="FI233" s="32"/>
      <c r="FJ233" s="32"/>
      <c r="FK233" s="32"/>
      <c r="FL233" s="32"/>
      <c r="FM233" s="32"/>
      <c r="FN233" s="32"/>
      <c r="FO233" s="32"/>
      <c r="FP233" s="32"/>
      <c r="FQ233" s="32"/>
      <c r="FR233" s="32"/>
      <c r="FS233" s="32"/>
      <c r="FT233" s="32"/>
      <c r="FU233" s="32"/>
      <c r="FV233" s="32"/>
      <c r="FW233" s="32"/>
      <c r="FX233" s="32"/>
      <c r="FY233" s="32"/>
      <c r="FZ233" s="32"/>
      <c r="GA233" s="32"/>
      <c r="GB233" s="32"/>
      <c r="GC233" s="32"/>
      <c r="GD233" s="32"/>
      <c r="GE233" s="32"/>
      <c r="GF233" s="32"/>
      <c r="GG233" s="32"/>
      <c r="GH233" s="32"/>
      <c r="GI233" s="32"/>
      <c r="GJ233" s="32"/>
      <c r="GK233" s="32"/>
      <c r="GL233" s="32"/>
      <c r="GM233" s="32"/>
      <c r="GN233" s="32"/>
      <c r="GO233" s="32"/>
      <c r="GP233" s="32"/>
      <c r="GQ233" s="32"/>
      <c r="GR233" s="32"/>
      <c r="GS233" s="32"/>
      <c r="GT233" s="32"/>
      <c r="GU233" s="32"/>
      <c r="GV233" s="32"/>
      <c r="GW233" s="32"/>
      <c r="GX233" s="32"/>
      <c r="GY233" s="32"/>
      <c r="GZ233" s="32"/>
      <c r="HA233" s="32"/>
      <c r="HB233" s="32"/>
      <c r="HC233" s="32"/>
      <c r="HD233" s="32"/>
      <c r="HE233" s="32"/>
      <c r="HF233" s="32"/>
      <c r="HG233" s="32"/>
      <c r="HH233" s="32"/>
      <c r="HI233" s="32"/>
      <c r="HJ233" s="32"/>
      <c r="HK233" s="32"/>
      <c r="HL233" s="32"/>
      <c r="HM233" s="32"/>
      <c r="HN233" s="32"/>
      <c r="HO233" s="32"/>
      <c r="HP233" s="32"/>
      <c r="HQ233" s="32"/>
      <c r="HR233" s="32"/>
      <c r="HS233" s="32"/>
      <c r="HT233" s="32"/>
      <c r="HU233" s="32"/>
      <c r="HV233" s="32"/>
      <c r="HW233" s="32"/>
      <c r="HX233" s="32"/>
      <c r="HY233" s="32"/>
      <c r="HZ233" s="32"/>
      <c r="IA233" s="32"/>
      <c r="IB233" s="32"/>
      <c r="IC233" s="32"/>
      <c r="ID233" s="32"/>
      <c r="IE233" s="32"/>
      <c r="IF233" s="32"/>
      <c r="IG233" s="32"/>
      <c r="IH233" s="32"/>
      <c r="II233" s="32"/>
      <c r="IJ233" s="32"/>
      <c r="IK233" s="32"/>
      <c r="IL233" s="32"/>
      <c r="IM233" s="32"/>
      <c r="IN233" s="32"/>
      <c r="IO233" s="32"/>
      <c r="IP233" s="32"/>
      <c r="IQ233" s="32"/>
      <c r="IR233" s="32"/>
      <c r="IS233" s="32"/>
      <c r="IT233" s="32"/>
      <c r="IU233" s="32"/>
      <c r="IV233" s="32"/>
      <c r="IW233" s="32"/>
      <c r="IX233" s="32"/>
      <c r="IY233" s="32"/>
      <c r="IZ233" s="32"/>
      <c r="JA233" s="32"/>
      <c r="JB233" s="32"/>
      <c r="JC233" s="32"/>
      <c r="JD233" s="32"/>
      <c r="JE233" s="32"/>
      <c r="JF233" s="32"/>
      <c r="JG233" s="32"/>
      <c r="JH233" s="32"/>
      <c r="JI233" s="32"/>
      <c r="JJ233" s="32"/>
      <c r="JK233" s="32"/>
      <c r="JL233" s="32"/>
      <c r="JM233" s="32"/>
      <c r="JN233" s="32"/>
      <c r="JO233" s="32"/>
      <c r="JP233" s="32"/>
      <c r="JQ233" s="32"/>
      <c r="JR233" s="32"/>
      <c r="JS233" s="32"/>
      <c r="JT233" s="32"/>
      <c r="JU233" s="32"/>
      <c r="JV233" s="32"/>
      <c r="JW233" s="32"/>
      <c r="JX233" s="32"/>
      <c r="JY233" s="32"/>
      <c r="JZ233" s="32"/>
      <c r="KA233" s="32"/>
      <c r="KB233" s="32"/>
      <c r="KC233" s="32"/>
      <c r="KD233" s="32"/>
      <c r="KE233" s="32"/>
      <c r="KF233" s="32"/>
      <c r="KG233" s="32"/>
      <c r="KH233" s="32"/>
      <c r="KI233" s="32"/>
      <c r="KJ233" s="32"/>
      <c r="KK233" s="32"/>
      <c r="KL233" s="32"/>
      <c r="KM233" s="32"/>
      <c r="KN233" s="32"/>
      <c r="KO233" s="32"/>
      <c r="KP233" s="32"/>
      <c r="KQ233" s="32"/>
      <c r="KR233" s="32"/>
      <c r="KS233" s="32"/>
      <c r="KT233" s="32"/>
      <c r="KU233" s="32"/>
      <c r="KV233" s="32"/>
      <c r="KW233" s="32"/>
      <c r="KX233" s="32"/>
      <c r="KY233" s="32"/>
      <c r="KZ233" s="32"/>
      <c r="LA233" s="32"/>
      <c r="LB233" s="32"/>
      <c r="LC233" s="32"/>
      <c r="LD233" s="32"/>
      <c r="LE233" s="32"/>
      <c r="LF233" s="32"/>
      <c r="LG233" s="32"/>
      <c r="LH233" s="32"/>
      <c r="LI233" s="32"/>
      <c r="LJ233" s="32"/>
      <c r="LK233" s="32"/>
      <c r="LL233" s="32"/>
      <c r="LM233" s="32"/>
      <c r="LN233" s="32"/>
      <c r="LO233" s="32"/>
      <c r="LP233" s="32"/>
      <c r="LQ233" s="32"/>
    </row>
    <row r="234" spans="2:329" x14ac:dyDescent="0.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32"/>
      <c r="EY234" s="32"/>
      <c r="EZ234" s="32"/>
      <c r="FA234" s="32"/>
      <c r="FB234" s="32"/>
      <c r="FC234" s="32"/>
      <c r="FD234" s="32"/>
      <c r="FE234" s="32"/>
      <c r="FF234" s="32"/>
      <c r="FG234" s="32"/>
      <c r="FH234" s="32"/>
      <c r="FI234" s="32"/>
      <c r="FJ234" s="32"/>
      <c r="FK234" s="32"/>
      <c r="FL234" s="32"/>
      <c r="FM234" s="32"/>
      <c r="FN234" s="32"/>
      <c r="FO234" s="32"/>
      <c r="FP234" s="32"/>
      <c r="FQ234" s="32"/>
      <c r="FR234" s="32"/>
      <c r="FS234" s="32"/>
      <c r="FT234" s="32"/>
      <c r="FU234" s="32"/>
      <c r="FV234" s="32"/>
      <c r="FW234" s="32"/>
      <c r="FX234" s="32"/>
      <c r="FY234" s="32"/>
      <c r="FZ234" s="32"/>
      <c r="GA234" s="32"/>
      <c r="GB234" s="32"/>
      <c r="GC234" s="32"/>
      <c r="GD234" s="32"/>
      <c r="GE234" s="32"/>
      <c r="GF234" s="32"/>
      <c r="GG234" s="32"/>
      <c r="GH234" s="32"/>
      <c r="GI234" s="32"/>
      <c r="GJ234" s="32"/>
      <c r="GK234" s="32"/>
      <c r="GL234" s="32"/>
      <c r="GM234" s="32"/>
      <c r="GN234" s="32"/>
      <c r="GO234" s="32"/>
      <c r="GP234" s="32"/>
      <c r="GQ234" s="32"/>
      <c r="GR234" s="32"/>
      <c r="GS234" s="32"/>
      <c r="GT234" s="32"/>
      <c r="GU234" s="32"/>
      <c r="GV234" s="32"/>
      <c r="GW234" s="32"/>
      <c r="GX234" s="32"/>
      <c r="GY234" s="32"/>
      <c r="GZ234" s="32"/>
      <c r="HA234" s="32"/>
      <c r="HB234" s="32"/>
      <c r="HC234" s="32"/>
      <c r="HD234" s="32"/>
      <c r="HE234" s="32"/>
      <c r="HF234" s="32"/>
      <c r="HG234" s="32"/>
      <c r="HH234" s="32"/>
      <c r="HI234" s="32"/>
      <c r="HJ234" s="32"/>
      <c r="HK234" s="32"/>
      <c r="HL234" s="32"/>
      <c r="HM234" s="32"/>
      <c r="HN234" s="32"/>
      <c r="HO234" s="32"/>
      <c r="HP234" s="32"/>
      <c r="HQ234" s="32"/>
      <c r="HR234" s="32"/>
      <c r="HS234" s="32"/>
      <c r="HT234" s="32"/>
      <c r="HU234" s="32"/>
      <c r="HV234" s="32"/>
      <c r="HW234" s="32"/>
      <c r="HX234" s="32"/>
      <c r="HY234" s="32"/>
      <c r="HZ234" s="32"/>
      <c r="IA234" s="32"/>
      <c r="IB234" s="32"/>
      <c r="IC234" s="32"/>
      <c r="ID234" s="32"/>
      <c r="IE234" s="32"/>
      <c r="IF234" s="32"/>
      <c r="IG234" s="32"/>
      <c r="IH234" s="32"/>
      <c r="II234" s="32"/>
      <c r="IJ234" s="32"/>
      <c r="IK234" s="32"/>
      <c r="IL234" s="32"/>
      <c r="IM234" s="32"/>
      <c r="IN234" s="32"/>
      <c r="IO234" s="32"/>
      <c r="IP234" s="32"/>
      <c r="IQ234" s="32"/>
      <c r="IR234" s="32"/>
      <c r="IS234" s="32"/>
      <c r="IT234" s="32"/>
      <c r="IU234" s="32"/>
      <c r="IV234" s="32"/>
      <c r="IW234" s="32"/>
      <c r="IX234" s="32"/>
      <c r="IY234" s="32"/>
      <c r="IZ234" s="32"/>
      <c r="JA234" s="32"/>
      <c r="JB234" s="32"/>
      <c r="JC234" s="32"/>
      <c r="JD234" s="32"/>
      <c r="JE234" s="32"/>
      <c r="JF234" s="32"/>
      <c r="JG234" s="32"/>
      <c r="JH234" s="32"/>
      <c r="JI234" s="32"/>
      <c r="JJ234" s="32"/>
      <c r="JK234" s="32"/>
      <c r="JL234" s="32"/>
      <c r="JM234" s="32"/>
      <c r="JN234" s="32"/>
      <c r="JO234" s="32"/>
      <c r="JP234" s="32"/>
      <c r="JQ234" s="32"/>
      <c r="JR234" s="32"/>
      <c r="JS234" s="32"/>
      <c r="JT234" s="32"/>
      <c r="JU234" s="32"/>
      <c r="JV234" s="32"/>
      <c r="JW234" s="32"/>
      <c r="JX234" s="32"/>
      <c r="JY234" s="32"/>
      <c r="JZ234" s="32"/>
      <c r="KA234" s="32"/>
      <c r="KB234" s="32"/>
      <c r="KC234" s="32"/>
      <c r="KD234" s="32"/>
      <c r="KE234" s="32"/>
      <c r="KF234" s="32"/>
      <c r="KG234" s="32"/>
      <c r="KH234" s="32"/>
      <c r="KI234" s="32"/>
      <c r="KJ234" s="32"/>
      <c r="KK234" s="32"/>
      <c r="KL234" s="32"/>
      <c r="KM234" s="32"/>
      <c r="KN234" s="32"/>
      <c r="KO234" s="32"/>
      <c r="KP234" s="32"/>
      <c r="KQ234" s="32"/>
      <c r="KR234" s="32"/>
      <c r="KS234" s="32"/>
      <c r="KT234" s="32"/>
      <c r="KU234" s="32"/>
      <c r="KV234" s="32"/>
      <c r="KW234" s="32"/>
      <c r="KX234" s="32"/>
      <c r="KY234" s="32"/>
      <c r="KZ234" s="32"/>
      <c r="LA234" s="32"/>
      <c r="LB234" s="32"/>
      <c r="LC234" s="32"/>
      <c r="LD234" s="32"/>
      <c r="LE234" s="32"/>
      <c r="LF234" s="32"/>
      <c r="LG234" s="32"/>
      <c r="LH234" s="32"/>
      <c r="LI234" s="32"/>
      <c r="LJ234" s="32"/>
      <c r="LK234" s="32"/>
      <c r="LL234" s="32"/>
      <c r="LM234" s="32"/>
      <c r="LN234" s="32"/>
      <c r="LO234" s="32"/>
      <c r="LP234" s="32"/>
      <c r="LQ234" s="32"/>
    </row>
    <row r="235" spans="2:329" x14ac:dyDescent="0.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32"/>
      <c r="EY235" s="32"/>
      <c r="EZ235" s="32"/>
      <c r="FA235" s="32"/>
      <c r="FB235" s="32"/>
      <c r="FC235" s="32"/>
      <c r="FD235" s="32"/>
      <c r="FE235" s="32"/>
      <c r="FF235" s="32"/>
      <c r="FG235" s="32"/>
      <c r="FH235" s="32"/>
      <c r="FI235" s="32"/>
      <c r="FJ235" s="32"/>
      <c r="FK235" s="32"/>
      <c r="FL235" s="32"/>
      <c r="FM235" s="32"/>
      <c r="FN235" s="32"/>
      <c r="FO235" s="32"/>
      <c r="FP235" s="32"/>
      <c r="FQ235" s="32"/>
      <c r="FR235" s="32"/>
      <c r="FS235" s="32"/>
      <c r="FT235" s="32"/>
      <c r="FU235" s="32"/>
      <c r="FV235" s="32"/>
      <c r="FW235" s="32"/>
      <c r="FX235" s="32"/>
      <c r="FY235" s="32"/>
      <c r="FZ235" s="32"/>
      <c r="GA235" s="32"/>
      <c r="GB235" s="32"/>
      <c r="GC235" s="32"/>
      <c r="GD235" s="32"/>
      <c r="GE235" s="32"/>
      <c r="GF235" s="32"/>
      <c r="GG235" s="32"/>
      <c r="GH235" s="32"/>
      <c r="GI235" s="32"/>
      <c r="GJ235" s="32"/>
      <c r="GK235" s="32"/>
      <c r="GL235" s="32"/>
      <c r="GM235" s="32"/>
      <c r="GN235" s="32"/>
      <c r="GO235" s="32"/>
      <c r="GP235" s="32"/>
      <c r="GQ235" s="32"/>
      <c r="GR235" s="32"/>
      <c r="GS235" s="32"/>
      <c r="GT235" s="32"/>
      <c r="GU235" s="32"/>
      <c r="GV235" s="32"/>
      <c r="GW235" s="32"/>
      <c r="GX235" s="32"/>
      <c r="GY235" s="32"/>
      <c r="GZ235" s="32"/>
      <c r="HA235" s="32"/>
      <c r="HB235" s="32"/>
      <c r="HC235" s="32"/>
      <c r="HD235" s="32"/>
      <c r="HE235" s="32"/>
      <c r="HF235" s="32"/>
      <c r="HG235" s="32"/>
      <c r="HH235" s="32"/>
      <c r="HI235" s="32"/>
      <c r="HJ235" s="32"/>
      <c r="HK235" s="32"/>
      <c r="HL235" s="32"/>
      <c r="HM235" s="32"/>
      <c r="HN235" s="32"/>
      <c r="HO235" s="32"/>
      <c r="HP235" s="32"/>
      <c r="HQ235" s="32"/>
      <c r="HR235" s="32"/>
      <c r="HS235" s="32"/>
      <c r="HT235" s="32"/>
      <c r="HU235" s="32"/>
      <c r="HV235" s="32"/>
      <c r="HW235" s="32"/>
      <c r="HX235" s="32"/>
      <c r="HY235" s="32"/>
      <c r="HZ235" s="32"/>
      <c r="IA235" s="32"/>
      <c r="IB235" s="32"/>
      <c r="IC235" s="32"/>
      <c r="ID235" s="32"/>
      <c r="IE235" s="32"/>
      <c r="IF235" s="32"/>
      <c r="IG235" s="32"/>
      <c r="IH235" s="32"/>
      <c r="II235" s="32"/>
      <c r="IJ235" s="32"/>
      <c r="IK235" s="32"/>
      <c r="IL235" s="32"/>
      <c r="IM235" s="32"/>
      <c r="IN235" s="32"/>
      <c r="IO235" s="32"/>
      <c r="IP235" s="32"/>
      <c r="IQ235" s="32"/>
      <c r="IR235" s="32"/>
      <c r="IS235" s="32"/>
      <c r="IT235" s="32"/>
      <c r="IU235" s="32"/>
      <c r="IV235" s="32"/>
      <c r="IW235" s="32"/>
      <c r="IX235" s="32"/>
      <c r="IY235" s="32"/>
      <c r="IZ235" s="32"/>
      <c r="JA235" s="32"/>
      <c r="JB235" s="32"/>
      <c r="JC235" s="32"/>
      <c r="JD235" s="32"/>
      <c r="JE235" s="32"/>
      <c r="JF235" s="32"/>
      <c r="JG235" s="32"/>
      <c r="JH235" s="32"/>
      <c r="JI235" s="32"/>
      <c r="JJ235" s="32"/>
      <c r="JK235" s="32"/>
      <c r="JL235" s="32"/>
      <c r="JM235" s="32"/>
      <c r="JN235" s="32"/>
      <c r="JO235" s="32"/>
      <c r="JP235" s="32"/>
      <c r="JQ235" s="32"/>
      <c r="JR235" s="32"/>
      <c r="JS235" s="32"/>
      <c r="JT235" s="32"/>
      <c r="JU235" s="32"/>
      <c r="JV235" s="32"/>
      <c r="JW235" s="32"/>
      <c r="JX235" s="32"/>
      <c r="JY235" s="32"/>
      <c r="JZ235" s="32"/>
      <c r="KA235" s="32"/>
      <c r="KB235" s="32"/>
      <c r="KC235" s="32"/>
      <c r="KD235" s="32"/>
      <c r="KE235" s="32"/>
      <c r="KF235" s="32"/>
      <c r="KG235" s="32"/>
      <c r="KH235" s="32"/>
      <c r="KI235" s="32"/>
      <c r="KJ235" s="32"/>
      <c r="KK235" s="32"/>
      <c r="KL235" s="32"/>
      <c r="KM235" s="32"/>
      <c r="KN235" s="32"/>
      <c r="KO235" s="32"/>
      <c r="KP235" s="32"/>
      <c r="KQ235" s="32"/>
      <c r="KR235" s="32"/>
      <c r="KS235" s="32"/>
      <c r="KT235" s="32"/>
      <c r="KU235" s="32"/>
      <c r="KV235" s="32"/>
      <c r="KW235" s="32"/>
      <c r="KX235" s="32"/>
      <c r="KY235" s="32"/>
      <c r="KZ235" s="32"/>
      <c r="LA235" s="32"/>
      <c r="LB235" s="32"/>
      <c r="LC235" s="32"/>
      <c r="LD235" s="32"/>
      <c r="LE235" s="32"/>
      <c r="LF235" s="32"/>
      <c r="LG235" s="32"/>
      <c r="LH235" s="32"/>
      <c r="LI235" s="32"/>
      <c r="LJ235" s="32"/>
      <c r="LK235" s="32"/>
      <c r="LL235" s="32"/>
      <c r="LM235" s="32"/>
      <c r="LN235" s="32"/>
      <c r="LO235" s="32"/>
      <c r="LP235" s="32"/>
      <c r="LQ235" s="32"/>
    </row>
    <row r="236" spans="2:329" x14ac:dyDescent="0.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32"/>
      <c r="EY236" s="32"/>
      <c r="EZ236" s="32"/>
      <c r="FA236" s="32"/>
      <c r="FB236" s="32"/>
      <c r="FC236" s="32"/>
      <c r="FD236" s="32"/>
      <c r="FE236" s="32"/>
      <c r="FF236" s="32"/>
      <c r="FG236" s="32"/>
      <c r="FH236" s="32"/>
      <c r="FI236" s="32"/>
      <c r="FJ236" s="32"/>
      <c r="FK236" s="32"/>
      <c r="FL236" s="32"/>
      <c r="FM236" s="32"/>
      <c r="FN236" s="32"/>
      <c r="FO236" s="32"/>
      <c r="FP236" s="32"/>
      <c r="FQ236" s="32"/>
      <c r="FR236" s="32"/>
      <c r="FS236" s="32"/>
      <c r="FT236" s="32"/>
      <c r="FU236" s="32"/>
      <c r="FV236" s="32"/>
      <c r="FW236" s="32"/>
      <c r="FX236" s="32"/>
      <c r="FY236" s="32"/>
      <c r="FZ236" s="32"/>
      <c r="GA236" s="32"/>
      <c r="GB236" s="32"/>
      <c r="GC236" s="32"/>
      <c r="GD236" s="32"/>
      <c r="GE236" s="32"/>
      <c r="GF236" s="32"/>
      <c r="GG236" s="32"/>
      <c r="GH236" s="32"/>
      <c r="GI236" s="32"/>
      <c r="GJ236" s="32"/>
      <c r="GK236" s="32"/>
      <c r="GL236" s="32"/>
      <c r="GM236" s="32"/>
      <c r="GN236" s="32"/>
      <c r="GO236" s="32"/>
      <c r="GP236" s="32"/>
      <c r="GQ236" s="32"/>
      <c r="GR236" s="32"/>
      <c r="GS236" s="32"/>
      <c r="GT236" s="32"/>
      <c r="GU236" s="32"/>
      <c r="GV236" s="32"/>
      <c r="GW236" s="32"/>
      <c r="GX236" s="32"/>
      <c r="GY236" s="32"/>
      <c r="GZ236" s="32"/>
      <c r="HA236" s="32"/>
      <c r="HB236" s="32"/>
      <c r="HC236" s="32"/>
      <c r="HD236" s="32"/>
      <c r="HE236" s="32"/>
      <c r="HF236" s="32"/>
      <c r="HG236" s="32"/>
      <c r="HH236" s="32"/>
      <c r="HI236" s="32"/>
      <c r="HJ236" s="32"/>
      <c r="HK236" s="32"/>
      <c r="HL236" s="32"/>
      <c r="HM236" s="32"/>
      <c r="HN236" s="32"/>
      <c r="HO236" s="32"/>
      <c r="HP236" s="32"/>
      <c r="HQ236" s="32"/>
      <c r="HR236" s="32"/>
      <c r="HS236" s="32"/>
      <c r="HT236" s="32"/>
      <c r="HU236" s="32"/>
      <c r="HV236" s="32"/>
      <c r="HW236" s="32"/>
      <c r="HX236" s="32"/>
      <c r="HY236" s="32"/>
      <c r="HZ236" s="32"/>
      <c r="IA236" s="32"/>
      <c r="IB236" s="32"/>
      <c r="IC236" s="32"/>
      <c r="ID236" s="32"/>
      <c r="IE236" s="32"/>
      <c r="IF236" s="32"/>
      <c r="IG236" s="32"/>
      <c r="IH236" s="32"/>
      <c r="II236" s="32"/>
      <c r="IJ236" s="32"/>
      <c r="IK236" s="32"/>
      <c r="IL236" s="32"/>
      <c r="IM236" s="32"/>
      <c r="IN236" s="32"/>
      <c r="IO236" s="32"/>
      <c r="IP236" s="32"/>
      <c r="IQ236" s="32"/>
      <c r="IR236" s="32"/>
      <c r="IS236" s="32"/>
      <c r="IT236" s="32"/>
      <c r="IU236" s="32"/>
      <c r="IV236" s="32"/>
      <c r="IW236" s="32"/>
      <c r="IX236" s="32"/>
      <c r="IY236" s="32"/>
      <c r="IZ236" s="32"/>
      <c r="JA236" s="32"/>
      <c r="JB236" s="32"/>
      <c r="JC236" s="32"/>
      <c r="JD236" s="32"/>
      <c r="JE236" s="32"/>
      <c r="JF236" s="32"/>
      <c r="JG236" s="32"/>
      <c r="JH236" s="32"/>
      <c r="JI236" s="32"/>
      <c r="JJ236" s="32"/>
      <c r="JK236" s="32"/>
      <c r="JL236" s="32"/>
      <c r="JM236" s="32"/>
      <c r="JN236" s="32"/>
      <c r="JO236" s="32"/>
      <c r="JP236" s="32"/>
      <c r="JQ236" s="32"/>
      <c r="JR236" s="32"/>
      <c r="JS236" s="32"/>
      <c r="JT236" s="32"/>
      <c r="JU236" s="32"/>
      <c r="JV236" s="32"/>
      <c r="JW236" s="32"/>
      <c r="JX236" s="32"/>
      <c r="JY236" s="32"/>
      <c r="JZ236" s="32"/>
      <c r="KA236" s="32"/>
      <c r="KB236" s="32"/>
      <c r="KC236" s="32"/>
      <c r="KD236" s="32"/>
      <c r="KE236" s="32"/>
      <c r="KF236" s="32"/>
      <c r="KG236" s="32"/>
      <c r="KH236" s="32"/>
      <c r="KI236" s="32"/>
      <c r="KJ236" s="32"/>
      <c r="KK236" s="32"/>
      <c r="KL236" s="32"/>
      <c r="KM236" s="32"/>
      <c r="KN236" s="32"/>
      <c r="KO236" s="32"/>
      <c r="KP236" s="32"/>
      <c r="KQ236" s="32"/>
      <c r="KR236" s="32"/>
      <c r="KS236" s="32"/>
      <c r="KT236" s="32"/>
      <c r="KU236" s="32"/>
      <c r="KV236" s="32"/>
      <c r="KW236" s="32"/>
      <c r="KX236" s="32"/>
      <c r="KY236" s="32"/>
      <c r="KZ236" s="32"/>
      <c r="LA236" s="32"/>
      <c r="LB236" s="32"/>
      <c r="LC236" s="32"/>
      <c r="LD236" s="32"/>
      <c r="LE236" s="32"/>
      <c r="LF236" s="32"/>
      <c r="LG236" s="32"/>
      <c r="LH236" s="32"/>
      <c r="LI236" s="32"/>
      <c r="LJ236" s="32"/>
      <c r="LK236" s="32"/>
      <c r="LL236" s="32"/>
      <c r="LM236" s="32"/>
      <c r="LN236" s="32"/>
      <c r="LO236" s="32"/>
      <c r="LP236" s="32"/>
      <c r="LQ236" s="32"/>
    </row>
    <row r="237" spans="2:329" x14ac:dyDescent="0.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32"/>
      <c r="EY237" s="32"/>
      <c r="EZ237" s="32"/>
      <c r="FA237" s="32"/>
      <c r="FB237" s="32"/>
      <c r="FC237" s="32"/>
      <c r="FD237" s="32"/>
      <c r="FE237" s="32"/>
      <c r="FF237" s="32"/>
      <c r="FG237" s="32"/>
      <c r="FH237" s="32"/>
      <c r="FI237" s="32"/>
      <c r="FJ237" s="32"/>
      <c r="FK237" s="32"/>
      <c r="FL237" s="32"/>
      <c r="FM237" s="32"/>
      <c r="FN237" s="32"/>
      <c r="FO237" s="32"/>
      <c r="FP237" s="32"/>
      <c r="FQ237" s="32"/>
      <c r="FR237" s="32"/>
      <c r="FS237" s="32"/>
      <c r="FT237" s="32"/>
      <c r="FU237" s="32"/>
      <c r="FV237" s="32"/>
      <c r="FW237" s="32"/>
      <c r="FX237" s="32"/>
      <c r="FY237" s="32"/>
      <c r="FZ237" s="32"/>
      <c r="GA237" s="32"/>
      <c r="GB237" s="32"/>
      <c r="GC237" s="32"/>
      <c r="GD237" s="32"/>
      <c r="GE237" s="32"/>
      <c r="GF237" s="32"/>
      <c r="GG237" s="32"/>
      <c r="GH237" s="32"/>
      <c r="GI237" s="32"/>
      <c r="GJ237" s="32"/>
      <c r="GK237" s="32"/>
      <c r="GL237" s="32"/>
      <c r="GM237" s="32"/>
      <c r="GN237" s="32"/>
      <c r="GO237" s="32"/>
      <c r="GP237" s="32"/>
      <c r="GQ237" s="32"/>
      <c r="GR237" s="32"/>
      <c r="GS237" s="32"/>
      <c r="GT237" s="32"/>
      <c r="GU237" s="32"/>
      <c r="GV237" s="32"/>
      <c r="GW237" s="32"/>
      <c r="GX237" s="32"/>
      <c r="GY237" s="32"/>
      <c r="GZ237" s="32"/>
      <c r="HA237" s="32"/>
      <c r="HB237" s="32"/>
      <c r="HC237" s="32"/>
      <c r="HD237" s="32"/>
      <c r="HE237" s="32"/>
      <c r="HF237" s="32"/>
      <c r="HG237" s="32"/>
      <c r="HH237" s="32"/>
      <c r="HI237" s="32"/>
      <c r="HJ237" s="32"/>
      <c r="HK237" s="32"/>
      <c r="HL237" s="32"/>
      <c r="HM237" s="32"/>
      <c r="HN237" s="32"/>
      <c r="HO237" s="32"/>
      <c r="HP237" s="32"/>
      <c r="HQ237" s="32"/>
      <c r="HR237" s="32"/>
      <c r="HS237" s="32"/>
      <c r="HT237" s="32"/>
      <c r="HU237" s="32"/>
      <c r="HV237" s="32"/>
      <c r="HW237" s="32"/>
      <c r="HX237" s="32"/>
      <c r="HY237" s="32"/>
      <c r="HZ237" s="32"/>
      <c r="IA237" s="32"/>
      <c r="IB237" s="32"/>
      <c r="IC237" s="32"/>
      <c r="ID237" s="32"/>
      <c r="IE237" s="32"/>
      <c r="IF237" s="32"/>
      <c r="IG237" s="32"/>
      <c r="IH237" s="32"/>
      <c r="II237" s="32"/>
      <c r="IJ237" s="32"/>
      <c r="IK237" s="32"/>
      <c r="IL237" s="32"/>
      <c r="IM237" s="32"/>
      <c r="IN237" s="32"/>
      <c r="IO237" s="32"/>
      <c r="IP237" s="32"/>
      <c r="IQ237" s="32"/>
      <c r="IR237" s="32"/>
      <c r="IS237" s="32"/>
      <c r="IT237" s="32"/>
      <c r="IU237" s="32"/>
      <c r="IV237" s="32"/>
      <c r="IW237" s="32"/>
      <c r="IX237" s="32"/>
      <c r="IY237" s="32"/>
      <c r="IZ237" s="32"/>
      <c r="JA237" s="32"/>
      <c r="JB237" s="32"/>
      <c r="JC237" s="32"/>
      <c r="JD237" s="32"/>
      <c r="JE237" s="32"/>
      <c r="JF237" s="32"/>
      <c r="JG237" s="32"/>
      <c r="JH237" s="32"/>
      <c r="JI237" s="32"/>
      <c r="JJ237" s="32"/>
      <c r="JK237" s="32"/>
      <c r="JL237" s="32"/>
      <c r="JM237" s="32"/>
      <c r="JN237" s="32"/>
      <c r="JO237" s="32"/>
      <c r="JP237" s="32"/>
      <c r="JQ237" s="32"/>
      <c r="JR237" s="32"/>
      <c r="JS237" s="32"/>
      <c r="JT237" s="32"/>
      <c r="JU237" s="32"/>
      <c r="JV237" s="32"/>
      <c r="JW237" s="32"/>
      <c r="JX237" s="32"/>
      <c r="JY237" s="32"/>
      <c r="JZ237" s="32"/>
      <c r="KA237" s="32"/>
      <c r="KB237" s="32"/>
      <c r="KC237" s="32"/>
      <c r="KD237" s="32"/>
      <c r="KE237" s="32"/>
      <c r="KF237" s="32"/>
      <c r="KG237" s="32"/>
      <c r="KH237" s="32"/>
      <c r="KI237" s="32"/>
      <c r="KJ237" s="32"/>
      <c r="KK237" s="32"/>
      <c r="KL237" s="32"/>
      <c r="KM237" s="32"/>
      <c r="KN237" s="32"/>
      <c r="KO237" s="32"/>
      <c r="KP237" s="32"/>
      <c r="KQ237" s="32"/>
      <c r="KR237" s="32"/>
      <c r="KS237" s="32"/>
      <c r="KT237" s="32"/>
      <c r="KU237" s="32"/>
      <c r="KV237" s="32"/>
      <c r="KW237" s="32"/>
      <c r="KX237" s="32"/>
      <c r="KY237" s="32"/>
      <c r="KZ237" s="32"/>
      <c r="LA237" s="32"/>
      <c r="LB237" s="32"/>
      <c r="LC237" s="32"/>
      <c r="LD237" s="32"/>
      <c r="LE237" s="32"/>
      <c r="LF237" s="32"/>
      <c r="LG237" s="32"/>
      <c r="LH237" s="32"/>
      <c r="LI237" s="32"/>
      <c r="LJ237" s="32"/>
      <c r="LK237" s="32"/>
      <c r="LL237" s="32"/>
      <c r="LM237" s="32"/>
      <c r="LN237" s="32"/>
      <c r="LO237" s="32"/>
      <c r="LP237" s="32"/>
      <c r="LQ237" s="32"/>
    </row>
    <row r="238" spans="2:329" x14ac:dyDescent="0.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c r="EL238" s="32"/>
      <c r="EM238" s="32"/>
      <c r="EN238" s="32"/>
      <c r="EO238" s="32"/>
      <c r="EP238" s="32"/>
      <c r="EQ238" s="32"/>
      <c r="ER238" s="32"/>
      <c r="ES238" s="32"/>
      <c r="ET238" s="32"/>
      <c r="EU238" s="32"/>
      <c r="EV238" s="32"/>
      <c r="EW238" s="32"/>
      <c r="EX238" s="32"/>
      <c r="EY238" s="32"/>
      <c r="EZ238" s="32"/>
      <c r="FA238" s="32"/>
      <c r="FB238" s="32"/>
      <c r="FC238" s="32"/>
      <c r="FD238" s="32"/>
      <c r="FE238" s="32"/>
      <c r="FF238" s="32"/>
      <c r="FG238" s="32"/>
      <c r="FH238" s="32"/>
      <c r="FI238" s="32"/>
      <c r="FJ238" s="32"/>
      <c r="FK238" s="32"/>
      <c r="FL238" s="32"/>
      <c r="FM238" s="32"/>
      <c r="FN238" s="32"/>
      <c r="FO238" s="32"/>
      <c r="FP238" s="32"/>
      <c r="FQ238" s="32"/>
      <c r="FR238" s="32"/>
      <c r="FS238" s="32"/>
      <c r="FT238" s="32"/>
      <c r="FU238" s="32"/>
      <c r="FV238" s="32"/>
      <c r="FW238" s="32"/>
      <c r="FX238" s="32"/>
      <c r="FY238" s="32"/>
      <c r="FZ238" s="32"/>
      <c r="GA238" s="32"/>
      <c r="GB238" s="32"/>
      <c r="GC238" s="32"/>
      <c r="GD238" s="32"/>
      <c r="GE238" s="32"/>
      <c r="GF238" s="32"/>
      <c r="GG238" s="32"/>
      <c r="GH238" s="32"/>
      <c r="GI238" s="32"/>
      <c r="GJ238" s="32"/>
      <c r="GK238" s="32"/>
      <c r="GL238" s="32"/>
      <c r="GM238" s="32"/>
      <c r="GN238" s="32"/>
      <c r="GO238" s="32"/>
      <c r="GP238" s="32"/>
      <c r="GQ238" s="32"/>
      <c r="GR238" s="32"/>
      <c r="GS238" s="32"/>
      <c r="GT238" s="32"/>
      <c r="GU238" s="32"/>
      <c r="GV238" s="32"/>
      <c r="GW238" s="32"/>
      <c r="GX238" s="32"/>
      <c r="GY238" s="32"/>
      <c r="GZ238" s="32"/>
      <c r="HA238" s="32"/>
      <c r="HB238" s="32"/>
      <c r="HC238" s="32"/>
      <c r="HD238" s="32"/>
      <c r="HE238" s="32"/>
      <c r="HF238" s="32"/>
      <c r="HG238" s="32"/>
      <c r="HH238" s="32"/>
      <c r="HI238" s="32"/>
      <c r="HJ238" s="32"/>
      <c r="HK238" s="32"/>
      <c r="HL238" s="32"/>
      <c r="HM238" s="32"/>
      <c r="HN238" s="32"/>
      <c r="HO238" s="32"/>
      <c r="HP238" s="32"/>
      <c r="HQ238" s="32"/>
      <c r="HR238" s="32"/>
      <c r="HS238" s="32"/>
      <c r="HT238" s="32"/>
      <c r="HU238" s="32"/>
      <c r="HV238" s="32"/>
      <c r="HW238" s="32"/>
      <c r="HX238" s="32"/>
      <c r="HY238" s="32"/>
      <c r="HZ238" s="32"/>
      <c r="IA238" s="32"/>
      <c r="IB238" s="32"/>
      <c r="IC238" s="32"/>
      <c r="ID238" s="32"/>
      <c r="IE238" s="32"/>
      <c r="IF238" s="32"/>
      <c r="IG238" s="32"/>
      <c r="IH238" s="32"/>
      <c r="II238" s="32"/>
      <c r="IJ238" s="32"/>
      <c r="IK238" s="32"/>
      <c r="IL238" s="32"/>
      <c r="IM238" s="32"/>
      <c r="IN238" s="32"/>
      <c r="IO238" s="32"/>
      <c r="IP238" s="32"/>
      <c r="IQ238" s="32"/>
      <c r="IR238" s="32"/>
      <c r="IS238" s="32"/>
      <c r="IT238" s="32"/>
      <c r="IU238" s="32"/>
      <c r="IV238" s="32"/>
      <c r="IW238" s="32"/>
      <c r="IX238" s="32"/>
      <c r="IY238" s="32"/>
      <c r="IZ238" s="32"/>
      <c r="JA238" s="32"/>
      <c r="JB238" s="32"/>
      <c r="JC238" s="32"/>
      <c r="JD238" s="32"/>
      <c r="JE238" s="32"/>
      <c r="JF238" s="32"/>
      <c r="JG238" s="32"/>
      <c r="JH238" s="32"/>
      <c r="JI238" s="32"/>
      <c r="JJ238" s="32"/>
      <c r="JK238" s="32"/>
      <c r="JL238" s="32"/>
      <c r="JM238" s="32"/>
      <c r="JN238" s="32"/>
      <c r="JO238" s="32"/>
      <c r="JP238" s="32"/>
      <c r="JQ238" s="32"/>
      <c r="JR238" s="32"/>
      <c r="JS238" s="32"/>
      <c r="JT238" s="32"/>
      <c r="JU238" s="32"/>
      <c r="JV238" s="32"/>
      <c r="JW238" s="32"/>
      <c r="JX238" s="32"/>
      <c r="JY238" s="32"/>
      <c r="JZ238" s="32"/>
      <c r="KA238" s="32"/>
      <c r="KB238" s="32"/>
      <c r="KC238" s="32"/>
      <c r="KD238" s="32"/>
      <c r="KE238" s="32"/>
      <c r="KF238" s="32"/>
      <c r="KG238" s="32"/>
      <c r="KH238" s="32"/>
      <c r="KI238" s="32"/>
      <c r="KJ238" s="32"/>
      <c r="KK238" s="32"/>
      <c r="KL238" s="32"/>
      <c r="KM238" s="32"/>
      <c r="KN238" s="32"/>
      <c r="KO238" s="32"/>
      <c r="KP238" s="32"/>
      <c r="KQ238" s="32"/>
      <c r="KR238" s="32"/>
      <c r="KS238" s="32"/>
      <c r="KT238" s="32"/>
      <c r="KU238" s="32"/>
      <c r="KV238" s="32"/>
      <c r="KW238" s="32"/>
      <c r="KX238" s="32"/>
      <c r="KY238" s="32"/>
      <c r="KZ238" s="32"/>
      <c r="LA238" s="32"/>
      <c r="LB238" s="32"/>
      <c r="LC238" s="32"/>
      <c r="LD238" s="32"/>
      <c r="LE238" s="32"/>
      <c r="LF238" s="32"/>
      <c r="LG238" s="32"/>
      <c r="LH238" s="32"/>
      <c r="LI238" s="32"/>
      <c r="LJ238" s="32"/>
      <c r="LK238" s="32"/>
      <c r="LL238" s="32"/>
      <c r="LM238" s="32"/>
      <c r="LN238" s="32"/>
      <c r="LO238" s="32"/>
      <c r="LP238" s="32"/>
      <c r="LQ238" s="32"/>
    </row>
    <row r="239" spans="2:329" x14ac:dyDescent="0.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c r="EL239" s="32"/>
      <c r="EM239" s="32"/>
      <c r="EN239" s="32"/>
      <c r="EO239" s="32"/>
      <c r="EP239" s="32"/>
      <c r="EQ239" s="32"/>
      <c r="ER239" s="32"/>
      <c r="ES239" s="32"/>
      <c r="ET239" s="32"/>
      <c r="EU239" s="32"/>
      <c r="EV239" s="32"/>
      <c r="EW239" s="32"/>
      <c r="EX239" s="32"/>
      <c r="EY239" s="32"/>
      <c r="EZ239" s="32"/>
      <c r="FA239" s="32"/>
      <c r="FB239" s="32"/>
      <c r="FC239" s="32"/>
      <c r="FD239" s="32"/>
      <c r="FE239" s="32"/>
      <c r="FF239" s="32"/>
      <c r="FG239" s="32"/>
      <c r="FH239" s="32"/>
      <c r="FI239" s="32"/>
      <c r="FJ239" s="32"/>
      <c r="FK239" s="32"/>
      <c r="FL239" s="32"/>
      <c r="FM239" s="32"/>
      <c r="FN239" s="32"/>
      <c r="FO239" s="32"/>
      <c r="FP239" s="32"/>
      <c r="FQ239" s="32"/>
      <c r="FR239" s="32"/>
      <c r="FS239" s="32"/>
      <c r="FT239" s="32"/>
      <c r="FU239" s="32"/>
      <c r="FV239" s="32"/>
      <c r="FW239" s="32"/>
      <c r="FX239" s="32"/>
      <c r="FY239" s="32"/>
      <c r="FZ239" s="32"/>
      <c r="GA239" s="32"/>
      <c r="GB239" s="32"/>
      <c r="GC239" s="32"/>
      <c r="GD239" s="32"/>
      <c r="GE239" s="32"/>
      <c r="GF239" s="32"/>
      <c r="GG239" s="32"/>
      <c r="GH239" s="32"/>
      <c r="GI239" s="32"/>
      <c r="GJ239" s="32"/>
      <c r="GK239" s="32"/>
      <c r="GL239" s="32"/>
      <c r="GM239" s="32"/>
      <c r="GN239" s="32"/>
      <c r="GO239" s="32"/>
      <c r="GP239" s="32"/>
      <c r="GQ239" s="32"/>
      <c r="GR239" s="32"/>
      <c r="GS239" s="32"/>
      <c r="GT239" s="32"/>
      <c r="GU239" s="32"/>
      <c r="GV239" s="32"/>
      <c r="GW239" s="32"/>
      <c r="GX239" s="32"/>
      <c r="GY239" s="32"/>
      <c r="GZ239" s="32"/>
      <c r="HA239" s="32"/>
      <c r="HB239" s="32"/>
      <c r="HC239" s="32"/>
      <c r="HD239" s="32"/>
      <c r="HE239" s="32"/>
      <c r="HF239" s="32"/>
      <c r="HG239" s="32"/>
      <c r="HH239" s="32"/>
      <c r="HI239" s="32"/>
      <c r="HJ239" s="32"/>
      <c r="HK239" s="32"/>
      <c r="HL239" s="32"/>
      <c r="HM239" s="32"/>
      <c r="HN239" s="32"/>
      <c r="HO239" s="32"/>
      <c r="HP239" s="32"/>
      <c r="HQ239" s="32"/>
      <c r="HR239" s="32"/>
      <c r="HS239" s="32"/>
      <c r="HT239" s="32"/>
      <c r="HU239" s="32"/>
      <c r="HV239" s="32"/>
      <c r="HW239" s="32"/>
      <c r="HX239" s="32"/>
      <c r="HY239" s="32"/>
      <c r="HZ239" s="32"/>
      <c r="IA239" s="32"/>
      <c r="IB239" s="32"/>
      <c r="IC239" s="32"/>
      <c r="ID239" s="32"/>
      <c r="IE239" s="32"/>
      <c r="IF239" s="32"/>
      <c r="IG239" s="32"/>
      <c r="IH239" s="32"/>
      <c r="II239" s="32"/>
      <c r="IJ239" s="32"/>
      <c r="IK239" s="32"/>
      <c r="IL239" s="32"/>
      <c r="IM239" s="32"/>
      <c r="IN239" s="32"/>
      <c r="IO239" s="32"/>
      <c r="IP239" s="32"/>
      <c r="IQ239" s="32"/>
      <c r="IR239" s="32"/>
      <c r="IS239" s="32"/>
      <c r="IT239" s="32"/>
      <c r="IU239" s="32"/>
      <c r="IV239" s="32"/>
      <c r="IW239" s="32"/>
      <c r="IX239" s="32"/>
      <c r="IY239" s="32"/>
      <c r="IZ239" s="32"/>
      <c r="JA239" s="32"/>
      <c r="JB239" s="32"/>
      <c r="JC239" s="32"/>
      <c r="JD239" s="32"/>
      <c r="JE239" s="32"/>
      <c r="JF239" s="32"/>
      <c r="JG239" s="32"/>
      <c r="JH239" s="32"/>
      <c r="JI239" s="32"/>
      <c r="JJ239" s="32"/>
      <c r="JK239" s="32"/>
      <c r="JL239" s="32"/>
      <c r="JM239" s="32"/>
      <c r="JN239" s="32"/>
      <c r="JO239" s="32"/>
      <c r="JP239" s="32"/>
      <c r="JQ239" s="32"/>
      <c r="JR239" s="32"/>
      <c r="JS239" s="32"/>
      <c r="JT239" s="32"/>
      <c r="JU239" s="32"/>
      <c r="JV239" s="32"/>
      <c r="JW239" s="32"/>
      <c r="JX239" s="32"/>
      <c r="JY239" s="32"/>
      <c r="JZ239" s="32"/>
      <c r="KA239" s="32"/>
      <c r="KB239" s="32"/>
      <c r="KC239" s="32"/>
      <c r="KD239" s="32"/>
      <c r="KE239" s="32"/>
      <c r="KF239" s="32"/>
      <c r="KG239" s="32"/>
      <c r="KH239" s="32"/>
      <c r="KI239" s="32"/>
      <c r="KJ239" s="32"/>
      <c r="KK239" s="32"/>
      <c r="KL239" s="32"/>
      <c r="KM239" s="32"/>
      <c r="KN239" s="32"/>
      <c r="KO239" s="32"/>
      <c r="KP239" s="32"/>
      <c r="KQ239" s="32"/>
      <c r="KR239" s="32"/>
      <c r="KS239" s="32"/>
      <c r="KT239" s="32"/>
      <c r="KU239" s="32"/>
      <c r="KV239" s="32"/>
      <c r="KW239" s="32"/>
      <c r="KX239" s="32"/>
      <c r="KY239" s="32"/>
      <c r="KZ239" s="32"/>
      <c r="LA239" s="32"/>
      <c r="LB239" s="32"/>
      <c r="LC239" s="32"/>
      <c r="LD239" s="32"/>
      <c r="LE239" s="32"/>
      <c r="LF239" s="32"/>
      <c r="LG239" s="32"/>
      <c r="LH239" s="32"/>
      <c r="LI239" s="32"/>
      <c r="LJ239" s="32"/>
      <c r="LK239" s="32"/>
      <c r="LL239" s="32"/>
      <c r="LM239" s="32"/>
      <c r="LN239" s="32"/>
      <c r="LO239" s="32"/>
      <c r="LP239" s="32"/>
      <c r="LQ239" s="32"/>
    </row>
    <row r="240" spans="2:329" x14ac:dyDescent="0.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c r="EL240" s="32"/>
      <c r="EM240" s="32"/>
      <c r="EN240" s="32"/>
      <c r="EO240" s="32"/>
      <c r="EP240" s="32"/>
      <c r="EQ240" s="32"/>
      <c r="ER240" s="32"/>
      <c r="ES240" s="32"/>
      <c r="ET240" s="32"/>
      <c r="EU240" s="32"/>
      <c r="EV240" s="32"/>
      <c r="EW240" s="32"/>
      <c r="EX240" s="32"/>
      <c r="EY240" s="32"/>
      <c r="EZ240" s="32"/>
      <c r="FA240" s="32"/>
      <c r="FB240" s="32"/>
      <c r="FC240" s="32"/>
      <c r="FD240" s="32"/>
      <c r="FE240" s="32"/>
      <c r="FF240" s="32"/>
      <c r="FG240" s="32"/>
      <c r="FH240" s="32"/>
      <c r="FI240" s="32"/>
      <c r="FJ240" s="32"/>
      <c r="FK240" s="32"/>
      <c r="FL240" s="32"/>
      <c r="FM240" s="32"/>
      <c r="FN240" s="32"/>
      <c r="FO240" s="32"/>
      <c r="FP240" s="32"/>
      <c r="FQ240" s="32"/>
      <c r="FR240" s="32"/>
      <c r="FS240" s="32"/>
      <c r="FT240" s="32"/>
      <c r="FU240" s="32"/>
      <c r="FV240" s="32"/>
      <c r="FW240" s="32"/>
      <c r="FX240" s="32"/>
      <c r="FY240" s="32"/>
      <c r="FZ240" s="32"/>
      <c r="GA240" s="32"/>
      <c r="GB240" s="32"/>
      <c r="GC240" s="32"/>
      <c r="GD240" s="32"/>
      <c r="GE240" s="32"/>
      <c r="GF240" s="32"/>
      <c r="GG240" s="32"/>
      <c r="GH240" s="32"/>
      <c r="GI240" s="32"/>
      <c r="GJ240" s="32"/>
      <c r="GK240" s="32"/>
      <c r="GL240" s="32"/>
      <c r="GM240" s="32"/>
      <c r="GN240" s="32"/>
      <c r="GO240" s="32"/>
      <c r="GP240" s="32"/>
      <c r="GQ240" s="32"/>
      <c r="GR240" s="32"/>
      <c r="GS240" s="32"/>
      <c r="GT240" s="32"/>
      <c r="GU240" s="32"/>
      <c r="GV240" s="32"/>
      <c r="GW240" s="32"/>
      <c r="GX240" s="32"/>
      <c r="GY240" s="32"/>
      <c r="GZ240" s="32"/>
      <c r="HA240" s="32"/>
      <c r="HB240" s="32"/>
      <c r="HC240" s="32"/>
      <c r="HD240" s="32"/>
      <c r="HE240" s="32"/>
      <c r="HF240" s="32"/>
      <c r="HG240" s="32"/>
      <c r="HH240" s="32"/>
      <c r="HI240" s="32"/>
      <c r="HJ240" s="32"/>
      <c r="HK240" s="32"/>
      <c r="HL240" s="32"/>
      <c r="HM240" s="32"/>
      <c r="HN240" s="32"/>
      <c r="HO240" s="32"/>
      <c r="HP240" s="32"/>
      <c r="HQ240" s="32"/>
      <c r="HR240" s="32"/>
      <c r="HS240" s="32"/>
      <c r="HT240" s="32"/>
      <c r="HU240" s="32"/>
      <c r="HV240" s="32"/>
      <c r="HW240" s="32"/>
      <c r="HX240" s="32"/>
      <c r="HY240" s="32"/>
      <c r="HZ240" s="32"/>
      <c r="IA240" s="32"/>
      <c r="IB240" s="32"/>
      <c r="IC240" s="32"/>
      <c r="ID240" s="32"/>
      <c r="IE240" s="32"/>
      <c r="IF240" s="32"/>
      <c r="IG240" s="32"/>
      <c r="IH240" s="32"/>
      <c r="II240" s="32"/>
      <c r="IJ240" s="32"/>
      <c r="IK240" s="32"/>
      <c r="IL240" s="32"/>
      <c r="IM240" s="32"/>
      <c r="IN240" s="32"/>
      <c r="IO240" s="32"/>
      <c r="IP240" s="32"/>
      <c r="IQ240" s="32"/>
      <c r="IR240" s="32"/>
      <c r="IS240" s="32"/>
      <c r="IT240" s="32"/>
      <c r="IU240" s="32"/>
      <c r="IV240" s="32"/>
      <c r="IW240" s="32"/>
      <c r="IX240" s="32"/>
      <c r="IY240" s="32"/>
      <c r="IZ240" s="32"/>
      <c r="JA240" s="32"/>
      <c r="JB240" s="32"/>
      <c r="JC240" s="32"/>
      <c r="JD240" s="32"/>
      <c r="JE240" s="32"/>
      <c r="JF240" s="32"/>
      <c r="JG240" s="32"/>
      <c r="JH240" s="32"/>
      <c r="JI240" s="32"/>
      <c r="JJ240" s="32"/>
      <c r="JK240" s="32"/>
      <c r="JL240" s="32"/>
      <c r="JM240" s="32"/>
      <c r="JN240" s="32"/>
      <c r="JO240" s="32"/>
      <c r="JP240" s="32"/>
      <c r="JQ240" s="32"/>
      <c r="JR240" s="32"/>
      <c r="JS240" s="32"/>
      <c r="JT240" s="32"/>
      <c r="JU240" s="32"/>
      <c r="JV240" s="32"/>
      <c r="JW240" s="32"/>
      <c r="JX240" s="32"/>
      <c r="JY240" s="32"/>
      <c r="JZ240" s="32"/>
      <c r="KA240" s="32"/>
      <c r="KB240" s="32"/>
      <c r="KC240" s="32"/>
      <c r="KD240" s="32"/>
      <c r="KE240" s="32"/>
      <c r="KF240" s="32"/>
      <c r="KG240" s="32"/>
      <c r="KH240" s="32"/>
      <c r="KI240" s="32"/>
      <c r="KJ240" s="32"/>
      <c r="KK240" s="32"/>
      <c r="KL240" s="32"/>
      <c r="KM240" s="32"/>
      <c r="KN240" s="32"/>
      <c r="KO240" s="32"/>
      <c r="KP240" s="32"/>
      <c r="KQ240" s="32"/>
      <c r="KR240" s="32"/>
      <c r="KS240" s="32"/>
      <c r="KT240" s="32"/>
      <c r="KU240" s="32"/>
      <c r="KV240" s="32"/>
      <c r="KW240" s="32"/>
      <c r="KX240" s="32"/>
      <c r="KY240" s="32"/>
      <c r="KZ240" s="32"/>
      <c r="LA240" s="32"/>
      <c r="LB240" s="32"/>
      <c r="LC240" s="32"/>
      <c r="LD240" s="32"/>
      <c r="LE240" s="32"/>
      <c r="LF240" s="32"/>
      <c r="LG240" s="32"/>
      <c r="LH240" s="32"/>
      <c r="LI240" s="32"/>
      <c r="LJ240" s="32"/>
      <c r="LK240" s="32"/>
      <c r="LL240" s="32"/>
      <c r="LM240" s="32"/>
      <c r="LN240" s="32"/>
      <c r="LO240" s="32"/>
      <c r="LP240" s="32"/>
      <c r="LQ240" s="32"/>
    </row>
    <row r="241" spans="2:329" x14ac:dyDescent="0.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c r="EL241" s="32"/>
      <c r="EM241" s="32"/>
      <c r="EN241" s="32"/>
      <c r="EO241" s="32"/>
      <c r="EP241" s="32"/>
      <c r="EQ241" s="32"/>
      <c r="ER241" s="32"/>
      <c r="ES241" s="32"/>
      <c r="ET241" s="32"/>
      <c r="EU241" s="32"/>
      <c r="EV241" s="32"/>
      <c r="EW241" s="32"/>
      <c r="EX241" s="32"/>
      <c r="EY241" s="32"/>
      <c r="EZ241" s="32"/>
      <c r="FA241" s="32"/>
      <c r="FB241" s="32"/>
      <c r="FC241" s="32"/>
      <c r="FD241" s="32"/>
      <c r="FE241" s="32"/>
      <c r="FF241" s="32"/>
      <c r="FG241" s="32"/>
      <c r="FH241" s="32"/>
      <c r="FI241" s="32"/>
      <c r="FJ241" s="32"/>
      <c r="FK241" s="32"/>
      <c r="FL241" s="32"/>
      <c r="FM241" s="32"/>
      <c r="FN241" s="32"/>
      <c r="FO241" s="32"/>
      <c r="FP241" s="32"/>
      <c r="FQ241" s="32"/>
      <c r="FR241" s="32"/>
      <c r="FS241" s="32"/>
      <c r="FT241" s="32"/>
      <c r="FU241" s="32"/>
      <c r="FV241" s="32"/>
      <c r="FW241" s="32"/>
      <c r="FX241" s="32"/>
      <c r="FY241" s="32"/>
      <c r="FZ241" s="32"/>
      <c r="GA241" s="32"/>
      <c r="GB241" s="32"/>
      <c r="GC241" s="32"/>
      <c r="GD241" s="32"/>
      <c r="GE241" s="32"/>
      <c r="GF241" s="32"/>
      <c r="GG241" s="32"/>
      <c r="GH241" s="32"/>
      <c r="GI241" s="32"/>
      <c r="GJ241" s="32"/>
      <c r="GK241" s="32"/>
      <c r="GL241" s="32"/>
      <c r="GM241" s="32"/>
      <c r="GN241" s="32"/>
      <c r="GO241" s="32"/>
      <c r="GP241" s="32"/>
      <c r="GQ241" s="32"/>
      <c r="GR241" s="32"/>
      <c r="GS241" s="32"/>
      <c r="GT241" s="32"/>
      <c r="GU241" s="32"/>
      <c r="GV241" s="32"/>
      <c r="GW241" s="32"/>
      <c r="GX241" s="32"/>
      <c r="GY241" s="32"/>
      <c r="GZ241" s="32"/>
      <c r="HA241" s="32"/>
      <c r="HB241" s="32"/>
      <c r="HC241" s="32"/>
      <c r="HD241" s="32"/>
      <c r="HE241" s="32"/>
      <c r="HF241" s="32"/>
      <c r="HG241" s="32"/>
      <c r="HH241" s="32"/>
      <c r="HI241" s="32"/>
      <c r="HJ241" s="32"/>
      <c r="HK241" s="32"/>
      <c r="HL241" s="32"/>
      <c r="HM241" s="32"/>
      <c r="HN241" s="32"/>
      <c r="HO241" s="32"/>
      <c r="HP241" s="32"/>
      <c r="HQ241" s="32"/>
      <c r="HR241" s="32"/>
      <c r="HS241" s="32"/>
      <c r="HT241" s="32"/>
      <c r="HU241" s="32"/>
      <c r="HV241" s="32"/>
      <c r="HW241" s="32"/>
      <c r="HX241" s="32"/>
      <c r="HY241" s="32"/>
      <c r="HZ241" s="32"/>
      <c r="IA241" s="32"/>
      <c r="IB241" s="32"/>
      <c r="IC241" s="32"/>
      <c r="ID241" s="32"/>
      <c r="IE241" s="32"/>
      <c r="IF241" s="32"/>
      <c r="IG241" s="32"/>
      <c r="IH241" s="32"/>
      <c r="II241" s="32"/>
      <c r="IJ241" s="32"/>
      <c r="IK241" s="32"/>
      <c r="IL241" s="32"/>
      <c r="IM241" s="32"/>
      <c r="IN241" s="32"/>
      <c r="IO241" s="32"/>
      <c r="IP241" s="32"/>
      <c r="IQ241" s="32"/>
      <c r="IR241" s="32"/>
      <c r="IS241" s="32"/>
      <c r="IT241" s="32"/>
      <c r="IU241" s="32"/>
      <c r="IV241" s="32"/>
      <c r="IW241" s="32"/>
      <c r="IX241" s="32"/>
      <c r="IY241" s="32"/>
      <c r="IZ241" s="32"/>
      <c r="JA241" s="32"/>
      <c r="JB241" s="32"/>
      <c r="JC241" s="32"/>
      <c r="JD241" s="32"/>
      <c r="JE241" s="32"/>
      <c r="JF241" s="32"/>
      <c r="JG241" s="32"/>
      <c r="JH241" s="32"/>
      <c r="JI241" s="32"/>
      <c r="JJ241" s="32"/>
      <c r="JK241" s="32"/>
      <c r="JL241" s="32"/>
      <c r="JM241" s="32"/>
      <c r="JN241" s="32"/>
      <c r="JO241" s="32"/>
      <c r="JP241" s="32"/>
      <c r="JQ241" s="32"/>
      <c r="JR241" s="32"/>
      <c r="JS241" s="32"/>
      <c r="JT241" s="32"/>
      <c r="JU241" s="32"/>
      <c r="JV241" s="32"/>
      <c r="JW241" s="32"/>
      <c r="JX241" s="32"/>
      <c r="JY241" s="32"/>
      <c r="JZ241" s="32"/>
      <c r="KA241" s="32"/>
      <c r="KB241" s="32"/>
      <c r="KC241" s="32"/>
      <c r="KD241" s="32"/>
      <c r="KE241" s="32"/>
      <c r="KF241" s="32"/>
      <c r="KG241" s="32"/>
      <c r="KH241" s="32"/>
      <c r="KI241" s="32"/>
      <c r="KJ241" s="32"/>
      <c r="KK241" s="32"/>
      <c r="KL241" s="32"/>
      <c r="KM241" s="32"/>
      <c r="KN241" s="32"/>
      <c r="KO241" s="32"/>
      <c r="KP241" s="32"/>
      <c r="KQ241" s="32"/>
      <c r="KR241" s="32"/>
      <c r="KS241" s="32"/>
      <c r="KT241" s="32"/>
      <c r="KU241" s="32"/>
      <c r="KV241" s="32"/>
      <c r="KW241" s="32"/>
      <c r="KX241" s="32"/>
      <c r="KY241" s="32"/>
      <c r="KZ241" s="32"/>
      <c r="LA241" s="32"/>
      <c r="LB241" s="32"/>
      <c r="LC241" s="32"/>
      <c r="LD241" s="32"/>
      <c r="LE241" s="32"/>
      <c r="LF241" s="32"/>
      <c r="LG241" s="32"/>
      <c r="LH241" s="32"/>
      <c r="LI241" s="32"/>
      <c r="LJ241" s="32"/>
      <c r="LK241" s="32"/>
      <c r="LL241" s="32"/>
      <c r="LM241" s="32"/>
      <c r="LN241" s="32"/>
      <c r="LO241" s="32"/>
      <c r="LP241" s="32"/>
      <c r="LQ241" s="32"/>
    </row>
    <row r="242" spans="2:329" x14ac:dyDescent="0.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c r="EJ242" s="32"/>
      <c r="EK242" s="32"/>
      <c r="EL242" s="32"/>
      <c r="EM242" s="32"/>
      <c r="EN242" s="32"/>
      <c r="EO242" s="32"/>
      <c r="EP242" s="32"/>
      <c r="EQ242" s="32"/>
      <c r="ER242" s="32"/>
      <c r="ES242" s="32"/>
      <c r="ET242" s="32"/>
      <c r="EU242" s="32"/>
      <c r="EV242" s="32"/>
      <c r="EW242" s="32"/>
      <c r="EX242" s="32"/>
      <c r="EY242" s="32"/>
      <c r="EZ242" s="32"/>
      <c r="FA242" s="32"/>
      <c r="FB242" s="32"/>
      <c r="FC242" s="32"/>
      <c r="FD242" s="32"/>
      <c r="FE242" s="32"/>
      <c r="FF242" s="32"/>
      <c r="FG242" s="32"/>
      <c r="FH242" s="32"/>
      <c r="FI242" s="32"/>
      <c r="FJ242" s="32"/>
      <c r="FK242" s="32"/>
      <c r="FL242" s="32"/>
      <c r="FM242" s="32"/>
      <c r="FN242" s="32"/>
      <c r="FO242" s="32"/>
      <c r="FP242" s="32"/>
      <c r="FQ242" s="32"/>
      <c r="FR242" s="32"/>
      <c r="FS242" s="32"/>
      <c r="FT242" s="32"/>
      <c r="FU242" s="32"/>
      <c r="FV242" s="32"/>
      <c r="FW242" s="32"/>
      <c r="FX242" s="32"/>
      <c r="FY242" s="32"/>
      <c r="FZ242" s="32"/>
      <c r="GA242" s="32"/>
      <c r="GB242" s="32"/>
      <c r="GC242" s="32"/>
      <c r="GD242" s="32"/>
      <c r="GE242" s="32"/>
      <c r="GF242" s="32"/>
      <c r="GG242" s="32"/>
      <c r="GH242" s="32"/>
      <c r="GI242" s="32"/>
      <c r="GJ242" s="32"/>
      <c r="GK242" s="32"/>
      <c r="GL242" s="32"/>
      <c r="GM242" s="32"/>
      <c r="GN242" s="32"/>
      <c r="GO242" s="32"/>
      <c r="GP242" s="32"/>
      <c r="GQ242" s="32"/>
      <c r="GR242" s="32"/>
      <c r="GS242" s="32"/>
      <c r="GT242" s="32"/>
      <c r="GU242" s="32"/>
      <c r="GV242" s="32"/>
      <c r="GW242" s="32"/>
      <c r="GX242" s="32"/>
      <c r="GY242" s="32"/>
      <c r="GZ242" s="32"/>
      <c r="HA242" s="32"/>
      <c r="HB242" s="32"/>
      <c r="HC242" s="32"/>
      <c r="HD242" s="32"/>
      <c r="HE242" s="32"/>
      <c r="HF242" s="32"/>
      <c r="HG242" s="32"/>
      <c r="HH242" s="32"/>
      <c r="HI242" s="32"/>
      <c r="HJ242" s="32"/>
      <c r="HK242" s="32"/>
      <c r="HL242" s="32"/>
      <c r="HM242" s="32"/>
      <c r="HN242" s="32"/>
      <c r="HO242" s="32"/>
      <c r="HP242" s="32"/>
      <c r="HQ242" s="32"/>
      <c r="HR242" s="32"/>
      <c r="HS242" s="32"/>
      <c r="HT242" s="32"/>
      <c r="HU242" s="32"/>
      <c r="HV242" s="32"/>
      <c r="HW242" s="32"/>
      <c r="HX242" s="32"/>
      <c r="HY242" s="32"/>
      <c r="HZ242" s="32"/>
      <c r="IA242" s="32"/>
      <c r="IB242" s="32"/>
      <c r="IC242" s="32"/>
      <c r="ID242" s="32"/>
      <c r="IE242" s="32"/>
      <c r="IF242" s="32"/>
      <c r="IG242" s="32"/>
      <c r="IH242" s="32"/>
      <c r="II242" s="32"/>
      <c r="IJ242" s="32"/>
      <c r="IK242" s="32"/>
      <c r="IL242" s="32"/>
      <c r="IM242" s="32"/>
      <c r="IN242" s="32"/>
      <c r="IO242" s="32"/>
      <c r="IP242" s="32"/>
      <c r="IQ242" s="32"/>
      <c r="IR242" s="32"/>
      <c r="IS242" s="32"/>
      <c r="IT242" s="32"/>
      <c r="IU242" s="32"/>
      <c r="IV242" s="32"/>
      <c r="IW242" s="32"/>
      <c r="IX242" s="32"/>
      <c r="IY242" s="32"/>
      <c r="IZ242" s="32"/>
      <c r="JA242" s="32"/>
      <c r="JB242" s="32"/>
      <c r="JC242" s="32"/>
      <c r="JD242" s="32"/>
      <c r="JE242" s="32"/>
      <c r="JF242" s="32"/>
      <c r="JG242" s="32"/>
      <c r="JH242" s="32"/>
      <c r="JI242" s="32"/>
      <c r="JJ242" s="32"/>
      <c r="JK242" s="32"/>
      <c r="JL242" s="32"/>
      <c r="JM242" s="32"/>
      <c r="JN242" s="32"/>
      <c r="JO242" s="32"/>
      <c r="JP242" s="32"/>
      <c r="JQ242" s="32"/>
      <c r="JR242" s="32"/>
      <c r="JS242" s="32"/>
      <c r="JT242" s="32"/>
      <c r="JU242" s="32"/>
      <c r="JV242" s="32"/>
      <c r="JW242" s="32"/>
      <c r="JX242" s="32"/>
      <c r="JY242" s="32"/>
      <c r="JZ242" s="32"/>
      <c r="KA242" s="32"/>
      <c r="KB242" s="32"/>
      <c r="KC242" s="32"/>
      <c r="KD242" s="32"/>
      <c r="KE242" s="32"/>
      <c r="KF242" s="32"/>
      <c r="KG242" s="32"/>
      <c r="KH242" s="32"/>
      <c r="KI242" s="32"/>
      <c r="KJ242" s="32"/>
      <c r="KK242" s="32"/>
      <c r="KL242" s="32"/>
      <c r="KM242" s="32"/>
      <c r="KN242" s="32"/>
      <c r="KO242" s="32"/>
      <c r="KP242" s="32"/>
      <c r="KQ242" s="32"/>
      <c r="KR242" s="32"/>
      <c r="KS242" s="32"/>
      <c r="KT242" s="32"/>
      <c r="KU242" s="32"/>
      <c r="KV242" s="32"/>
      <c r="KW242" s="32"/>
      <c r="KX242" s="32"/>
      <c r="KY242" s="32"/>
      <c r="KZ242" s="32"/>
      <c r="LA242" s="32"/>
      <c r="LB242" s="32"/>
      <c r="LC242" s="32"/>
      <c r="LD242" s="32"/>
      <c r="LE242" s="32"/>
      <c r="LF242" s="32"/>
      <c r="LG242" s="32"/>
      <c r="LH242" s="32"/>
      <c r="LI242" s="32"/>
      <c r="LJ242" s="32"/>
      <c r="LK242" s="32"/>
      <c r="LL242" s="32"/>
      <c r="LM242" s="32"/>
      <c r="LN242" s="32"/>
      <c r="LO242" s="32"/>
      <c r="LP242" s="32"/>
      <c r="LQ242" s="32"/>
    </row>
    <row r="243" spans="2:329" x14ac:dyDescent="0.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c r="EL243" s="32"/>
      <c r="EM243" s="32"/>
      <c r="EN243" s="32"/>
      <c r="EO243" s="32"/>
      <c r="EP243" s="32"/>
      <c r="EQ243" s="32"/>
      <c r="ER243" s="32"/>
      <c r="ES243" s="32"/>
      <c r="ET243" s="32"/>
      <c r="EU243" s="32"/>
      <c r="EV243" s="32"/>
      <c r="EW243" s="32"/>
      <c r="EX243" s="32"/>
      <c r="EY243" s="32"/>
      <c r="EZ243" s="32"/>
      <c r="FA243" s="32"/>
      <c r="FB243" s="32"/>
      <c r="FC243" s="32"/>
      <c r="FD243" s="32"/>
      <c r="FE243" s="32"/>
      <c r="FF243" s="32"/>
      <c r="FG243" s="32"/>
      <c r="FH243" s="32"/>
      <c r="FI243" s="32"/>
      <c r="FJ243" s="32"/>
      <c r="FK243" s="32"/>
      <c r="FL243" s="32"/>
      <c r="FM243" s="32"/>
      <c r="FN243" s="32"/>
      <c r="FO243" s="32"/>
      <c r="FP243" s="32"/>
      <c r="FQ243" s="32"/>
      <c r="FR243" s="32"/>
      <c r="FS243" s="32"/>
      <c r="FT243" s="32"/>
      <c r="FU243" s="32"/>
      <c r="FV243" s="32"/>
      <c r="FW243" s="32"/>
      <c r="FX243" s="32"/>
      <c r="FY243" s="32"/>
      <c r="FZ243" s="32"/>
      <c r="GA243" s="32"/>
      <c r="GB243" s="32"/>
      <c r="GC243" s="32"/>
      <c r="GD243" s="32"/>
      <c r="GE243" s="32"/>
      <c r="GF243" s="32"/>
      <c r="GG243" s="32"/>
      <c r="GH243" s="32"/>
      <c r="GI243" s="32"/>
      <c r="GJ243" s="32"/>
      <c r="GK243" s="32"/>
      <c r="GL243" s="32"/>
      <c r="GM243" s="32"/>
      <c r="GN243" s="32"/>
      <c r="GO243" s="32"/>
      <c r="GP243" s="32"/>
      <c r="GQ243" s="32"/>
      <c r="GR243" s="32"/>
      <c r="GS243" s="32"/>
      <c r="GT243" s="32"/>
      <c r="GU243" s="32"/>
      <c r="GV243" s="32"/>
      <c r="GW243" s="32"/>
      <c r="GX243" s="32"/>
      <c r="GY243" s="32"/>
      <c r="GZ243" s="32"/>
      <c r="HA243" s="32"/>
      <c r="HB243" s="32"/>
      <c r="HC243" s="32"/>
      <c r="HD243" s="32"/>
      <c r="HE243" s="32"/>
      <c r="HF243" s="32"/>
      <c r="HG243" s="32"/>
      <c r="HH243" s="32"/>
      <c r="HI243" s="32"/>
      <c r="HJ243" s="32"/>
      <c r="HK243" s="32"/>
      <c r="HL243" s="32"/>
      <c r="HM243" s="32"/>
      <c r="HN243" s="32"/>
      <c r="HO243" s="32"/>
      <c r="HP243" s="32"/>
      <c r="HQ243" s="32"/>
      <c r="HR243" s="32"/>
      <c r="HS243" s="32"/>
      <c r="HT243" s="32"/>
      <c r="HU243" s="32"/>
      <c r="HV243" s="32"/>
      <c r="HW243" s="32"/>
      <c r="HX243" s="32"/>
      <c r="HY243" s="32"/>
      <c r="HZ243" s="32"/>
      <c r="IA243" s="32"/>
      <c r="IB243" s="32"/>
      <c r="IC243" s="32"/>
      <c r="ID243" s="32"/>
      <c r="IE243" s="32"/>
      <c r="IF243" s="32"/>
      <c r="IG243" s="32"/>
      <c r="IH243" s="32"/>
      <c r="II243" s="32"/>
      <c r="IJ243" s="32"/>
      <c r="IK243" s="32"/>
      <c r="IL243" s="32"/>
      <c r="IM243" s="32"/>
      <c r="IN243" s="32"/>
      <c r="IO243" s="32"/>
      <c r="IP243" s="32"/>
      <c r="IQ243" s="32"/>
      <c r="IR243" s="32"/>
      <c r="IS243" s="32"/>
      <c r="IT243" s="32"/>
      <c r="IU243" s="32"/>
      <c r="IV243" s="32"/>
      <c r="IW243" s="32"/>
      <c r="IX243" s="32"/>
      <c r="IY243" s="32"/>
      <c r="IZ243" s="32"/>
      <c r="JA243" s="32"/>
      <c r="JB243" s="32"/>
      <c r="JC243" s="32"/>
      <c r="JD243" s="32"/>
      <c r="JE243" s="32"/>
      <c r="JF243" s="32"/>
      <c r="JG243" s="32"/>
      <c r="JH243" s="32"/>
      <c r="JI243" s="32"/>
      <c r="JJ243" s="32"/>
      <c r="JK243" s="32"/>
      <c r="JL243" s="32"/>
      <c r="JM243" s="32"/>
      <c r="JN243" s="32"/>
      <c r="JO243" s="32"/>
      <c r="JP243" s="32"/>
      <c r="JQ243" s="32"/>
      <c r="JR243" s="32"/>
      <c r="JS243" s="32"/>
      <c r="JT243" s="32"/>
      <c r="JU243" s="32"/>
      <c r="JV243" s="32"/>
      <c r="JW243" s="32"/>
      <c r="JX243" s="32"/>
      <c r="JY243" s="32"/>
      <c r="JZ243" s="32"/>
      <c r="KA243" s="32"/>
      <c r="KB243" s="32"/>
      <c r="KC243" s="32"/>
      <c r="KD243" s="32"/>
      <c r="KE243" s="32"/>
      <c r="KF243" s="32"/>
      <c r="KG243" s="32"/>
      <c r="KH243" s="32"/>
      <c r="KI243" s="32"/>
      <c r="KJ243" s="32"/>
      <c r="KK243" s="32"/>
      <c r="KL243" s="32"/>
      <c r="KM243" s="32"/>
      <c r="KN243" s="32"/>
      <c r="KO243" s="32"/>
      <c r="KP243" s="32"/>
      <c r="KQ243" s="32"/>
      <c r="KR243" s="32"/>
      <c r="KS243" s="32"/>
      <c r="KT243" s="32"/>
      <c r="KU243" s="32"/>
      <c r="KV243" s="32"/>
      <c r="KW243" s="32"/>
      <c r="KX243" s="32"/>
      <c r="KY243" s="32"/>
      <c r="KZ243" s="32"/>
      <c r="LA243" s="32"/>
      <c r="LB243" s="32"/>
      <c r="LC243" s="32"/>
      <c r="LD243" s="32"/>
      <c r="LE243" s="32"/>
      <c r="LF243" s="32"/>
      <c r="LG243" s="32"/>
      <c r="LH243" s="32"/>
      <c r="LI243" s="32"/>
      <c r="LJ243" s="32"/>
      <c r="LK243" s="32"/>
      <c r="LL243" s="32"/>
      <c r="LM243" s="32"/>
      <c r="LN243" s="32"/>
      <c r="LO243" s="32"/>
      <c r="LP243" s="32"/>
      <c r="LQ243" s="32"/>
    </row>
    <row r="244" spans="2:329" x14ac:dyDescent="0.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c r="EL244" s="32"/>
      <c r="EM244" s="32"/>
      <c r="EN244" s="32"/>
      <c r="EO244" s="32"/>
      <c r="EP244" s="32"/>
      <c r="EQ244" s="32"/>
      <c r="ER244" s="32"/>
      <c r="ES244" s="32"/>
      <c r="ET244" s="32"/>
      <c r="EU244" s="32"/>
      <c r="EV244" s="32"/>
      <c r="EW244" s="32"/>
      <c r="EX244" s="32"/>
      <c r="EY244" s="32"/>
      <c r="EZ244" s="32"/>
      <c r="FA244" s="32"/>
      <c r="FB244" s="32"/>
      <c r="FC244" s="32"/>
      <c r="FD244" s="32"/>
      <c r="FE244" s="32"/>
      <c r="FF244" s="32"/>
      <c r="FG244" s="32"/>
      <c r="FH244" s="32"/>
      <c r="FI244" s="32"/>
      <c r="FJ244" s="32"/>
      <c r="FK244" s="32"/>
      <c r="FL244" s="32"/>
      <c r="FM244" s="32"/>
      <c r="FN244" s="32"/>
      <c r="FO244" s="32"/>
      <c r="FP244" s="32"/>
      <c r="FQ244" s="32"/>
      <c r="FR244" s="32"/>
      <c r="FS244" s="32"/>
      <c r="FT244" s="32"/>
      <c r="FU244" s="32"/>
      <c r="FV244" s="32"/>
      <c r="FW244" s="32"/>
      <c r="FX244" s="32"/>
      <c r="FY244" s="32"/>
      <c r="FZ244" s="32"/>
      <c r="GA244" s="32"/>
      <c r="GB244" s="32"/>
      <c r="GC244" s="32"/>
      <c r="GD244" s="32"/>
      <c r="GE244" s="32"/>
      <c r="GF244" s="32"/>
      <c r="GG244" s="32"/>
      <c r="GH244" s="32"/>
      <c r="GI244" s="32"/>
      <c r="GJ244" s="32"/>
      <c r="GK244" s="32"/>
      <c r="GL244" s="32"/>
      <c r="GM244" s="32"/>
      <c r="GN244" s="32"/>
      <c r="GO244" s="32"/>
      <c r="GP244" s="32"/>
      <c r="GQ244" s="32"/>
      <c r="GR244" s="32"/>
      <c r="GS244" s="32"/>
      <c r="GT244" s="32"/>
      <c r="GU244" s="32"/>
      <c r="GV244" s="32"/>
      <c r="GW244" s="32"/>
      <c r="GX244" s="32"/>
      <c r="GY244" s="32"/>
      <c r="GZ244" s="32"/>
      <c r="HA244" s="32"/>
      <c r="HB244" s="32"/>
      <c r="HC244" s="32"/>
      <c r="HD244" s="32"/>
      <c r="HE244" s="32"/>
      <c r="HF244" s="32"/>
      <c r="HG244" s="32"/>
      <c r="HH244" s="32"/>
      <c r="HI244" s="32"/>
      <c r="HJ244" s="32"/>
      <c r="HK244" s="32"/>
      <c r="HL244" s="32"/>
      <c r="HM244" s="32"/>
      <c r="HN244" s="32"/>
      <c r="HO244" s="32"/>
      <c r="HP244" s="32"/>
      <c r="HQ244" s="32"/>
      <c r="HR244" s="32"/>
      <c r="HS244" s="32"/>
      <c r="HT244" s="32"/>
      <c r="HU244" s="32"/>
      <c r="HV244" s="32"/>
      <c r="HW244" s="32"/>
      <c r="HX244" s="32"/>
      <c r="HY244" s="32"/>
      <c r="HZ244" s="32"/>
      <c r="IA244" s="32"/>
      <c r="IB244" s="32"/>
      <c r="IC244" s="32"/>
      <c r="ID244" s="32"/>
      <c r="IE244" s="32"/>
      <c r="IF244" s="32"/>
      <c r="IG244" s="32"/>
      <c r="IH244" s="32"/>
      <c r="II244" s="32"/>
      <c r="IJ244" s="32"/>
      <c r="IK244" s="32"/>
      <c r="IL244" s="32"/>
      <c r="IM244" s="32"/>
      <c r="IN244" s="32"/>
      <c r="IO244" s="32"/>
      <c r="IP244" s="32"/>
      <c r="IQ244" s="32"/>
      <c r="IR244" s="32"/>
      <c r="IS244" s="32"/>
      <c r="IT244" s="32"/>
      <c r="IU244" s="32"/>
      <c r="IV244" s="32"/>
      <c r="IW244" s="32"/>
      <c r="IX244" s="32"/>
      <c r="IY244" s="32"/>
      <c r="IZ244" s="32"/>
      <c r="JA244" s="32"/>
      <c r="JB244" s="32"/>
      <c r="JC244" s="32"/>
      <c r="JD244" s="32"/>
      <c r="JE244" s="32"/>
      <c r="JF244" s="32"/>
      <c r="JG244" s="32"/>
      <c r="JH244" s="32"/>
      <c r="JI244" s="32"/>
      <c r="JJ244" s="32"/>
      <c r="JK244" s="32"/>
      <c r="JL244" s="32"/>
      <c r="JM244" s="32"/>
      <c r="JN244" s="32"/>
      <c r="JO244" s="32"/>
      <c r="JP244" s="32"/>
      <c r="JQ244" s="32"/>
      <c r="JR244" s="32"/>
      <c r="JS244" s="32"/>
      <c r="JT244" s="32"/>
      <c r="JU244" s="32"/>
      <c r="JV244" s="32"/>
      <c r="JW244" s="32"/>
      <c r="JX244" s="32"/>
      <c r="JY244" s="32"/>
      <c r="JZ244" s="32"/>
      <c r="KA244" s="32"/>
      <c r="KB244" s="32"/>
      <c r="KC244" s="32"/>
      <c r="KD244" s="32"/>
      <c r="KE244" s="32"/>
      <c r="KF244" s="32"/>
      <c r="KG244" s="32"/>
      <c r="KH244" s="32"/>
      <c r="KI244" s="32"/>
      <c r="KJ244" s="32"/>
      <c r="KK244" s="32"/>
      <c r="KL244" s="32"/>
      <c r="KM244" s="32"/>
      <c r="KN244" s="32"/>
      <c r="KO244" s="32"/>
      <c r="KP244" s="32"/>
      <c r="KQ244" s="32"/>
      <c r="KR244" s="32"/>
      <c r="KS244" s="32"/>
      <c r="KT244" s="32"/>
      <c r="KU244" s="32"/>
      <c r="KV244" s="32"/>
      <c r="KW244" s="32"/>
      <c r="KX244" s="32"/>
      <c r="KY244" s="32"/>
      <c r="KZ244" s="32"/>
      <c r="LA244" s="32"/>
      <c r="LB244" s="32"/>
      <c r="LC244" s="32"/>
      <c r="LD244" s="32"/>
      <c r="LE244" s="32"/>
      <c r="LF244" s="32"/>
      <c r="LG244" s="32"/>
      <c r="LH244" s="32"/>
      <c r="LI244" s="32"/>
      <c r="LJ244" s="32"/>
      <c r="LK244" s="32"/>
      <c r="LL244" s="32"/>
      <c r="LM244" s="32"/>
      <c r="LN244" s="32"/>
      <c r="LO244" s="32"/>
      <c r="LP244" s="32"/>
      <c r="LQ244" s="32"/>
    </row>
    <row r="245" spans="2:329" x14ac:dyDescent="0.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c r="DR245" s="32"/>
      <c r="DS245" s="32"/>
      <c r="DT245" s="32"/>
      <c r="DU245" s="32"/>
      <c r="DV245" s="32"/>
      <c r="DW245" s="32"/>
      <c r="DX245" s="32"/>
      <c r="DY245" s="32"/>
      <c r="DZ245" s="32"/>
      <c r="EA245" s="32"/>
      <c r="EB245" s="32"/>
      <c r="EC245" s="32"/>
      <c r="ED245" s="32"/>
      <c r="EE245" s="32"/>
      <c r="EF245" s="32"/>
      <c r="EG245" s="32"/>
      <c r="EH245" s="32"/>
      <c r="EI245" s="32"/>
      <c r="EJ245" s="32"/>
      <c r="EK245" s="32"/>
      <c r="EL245" s="32"/>
      <c r="EM245" s="32"/>
      <c r="EN245" s="32"/>
      <c r="EO245" s="32"/>
      <c r="EP245" s="32"/>
      <c r="EQ245" s="32"/>
      <c r="ER245" s="32"/>
      <c r="ES245" s="32"/>
      <c r="ET245" s="32"/>
      <c r="EU245" s="32"/>
      <c r="EV245" s="32"/>
      <c r="EW245" s="32"/>
      <c r="EX245" s="32"/>
      <c r="EY245" s="32"/>
      <c r="EZ245" s="32"/>
      <c r="FA245" s="32"/>
      <c r="FB245" s="32"/>
      <c r="FC245" s="32"/>
      <c r="FD245" s="32"/>
      <c r="FE245" s="32"/>
      <c r="FF245" s="32"/>
      <c r="FG245" s="32"/>
      <c r="FH245" s="32"/>
      <c r="FI245" s="32"/>
      <c r="FJ245" s="32"/>
      <c r="FK245" s="32"/>
      <c r="FL245" s="32"/>
      <c r="FM245" s="32"/>
      <c r="FN245" s="32"/>
      <c r="FO245" s="32"/>
      <c r="FP245" s="32"/>
      <c r="FQ245" s="32"/>
      <c r="FR245" s="32"/>
      <c r="FS245" s="32"/>
      <c r="FT245" s="32"/>
      <c r="FU245" s="32"/>
      <c r="FV245" s="32"/>
      <c r="FW245" s="32"/>
      <c r="FX245" s="32"/>
      <c r="FY245" s="32"/>
      <c r="FZ245" s="32"/>
      <c r="GA245" s="32"/>
      <c r="GB245" s="32"/>
      <c r="GC245" s="32"/>
      <c r="GD245" s="32"/>
      <c r="GE245" s="32"/>
      <c r="GF245" s="32"/>
      <c r="GG245" s="32"/>
      <c r="GH245" s="32"/>
      <c r="GI245" s="32"/>
      <c r="GJ245" s="32"/>
      <c r="GK245" s="32"/>
      <c r="GL245" s="32"/>
      <c r="GM245" s="32"/>
      <c r="GN245" s="32"/>
      <c r="GO245" s="32"/>
      <c r="GP245" s="32"/>
      <c r="GQ245" s="32"/>
      <c r="GR245" s="32"/>
      <c r="GS245" s="32"/>
      <c r="GT245" s="32"/>
      <c r="GU245" s="32"/>
      <c r="GV245" s="32"/>
      <c r="GW245" s="32"/>
      <c r="GX245" s="32"/>
      <c r="GY245" s="32"/>
      <c r="GZ245" s="32"/>
      <c r="HA245" s="32"/>
      <c r="HB245" s="32"/>
      <c r="HC245" s="32"/>
      <c r="HD245" s="32"/>
      <c r="HE245" s="32"/>
      <c r="HF245" s="32"/>
      <c r="HG245" s="32"/>
      <c r="HH245" s="32"/>
      <c r="HI245" s="32"/>
      <c r="HJ245" s="32"/>
      <c r="HK245" s="32"/>
      <c r="HL245" s="32"/>
      <c r="HM245" s="32"/>
      <c r="HN245" s="32"/>
      <c r="HO245" s="32"/>
      <c r="HP245" s="32"/>
      <c r="HQ245" s="32"/>
      <c r="HR245" s="32"/>
      <c r="HS245" s="32"/>
      <c r="HT245" s="32"/>
      <c r="HU245" s="32"/>
      <c r="HV245" s="32"/>
      <c r="HW245" s="32"/>
      <c r="HX245" s="32"/>
      <c r="HY245" s="32"/>
      <c r="HZ245" s="32"/>
      <c r="IA245" s="32"/>
      <c r="IB245" s="32"/>
      <c r="IC245" s="32"/>
      <c r="ID245" s="32"/>
      <c r="IE245" s="32"/>
      <c r="IF245" s="32"/>
      <c r="IG245" s="32"/>
      <c r="IH245" s="32"/>
      <c r="II245" s="32"/>
      <c r="IJ245" s="32"/>
      <c r="IK245" s="32"/>
      <c r="IL245" s="32"/>
      <c r="IM245" s="32"/>
      <c r="IN245" s="32"/>
      <c r="IO245" s="32"/>
      <c r="IP245" s="32"/>
      <c r="IQ245" s="32"/>
      <c r="IR245" s="32"/>
      <c r="IS245" s="32"/>
      <c r="IT245" s="32"/>
      <c r="IU245" s="32"/>
      <c r="IV245" s="32"/>
      <c r="IW245" s="32"/>
      <c r="IX245" s="32"/>
      <c r="IY245" s="32"/>
      <c r="IZ245" s="32"/>
      <c r="JA245" s="32"/>
      <c r="JB245" s="32"/>
      <c r="JC245" s="32"/>
      <c r="JD245" s="32"/>
      <c r="JE245" s="32"/>
      <c r="JF245" s="32"/>
      <c r="JG245" s="32"/>
      <c r="JH245" s="32"/>
      <c r="JI245" s="32"/>
      <c r="JJ245" s="32"/>
      <c r="JK245" s="32"/>
      <c r="JL245" s="32"/>
      <c r="JM245" s="32"/>
      <c r="JN245" s="32"/>
      <c r="JO245" s="32"/>
      <c r="JP245" s="32"/>
      <c r="JQ245" s="32"/>
      <c r="JR245" s="32"/>
      <c r="JS245" s="32"/>
      <c r="JT245" s="32"/>
      <c r="JU245" s="32"/>
      <c r="JV245" s="32"/>
      <c r="JW245" s="32"/>
      <c r="JX245" s="32"/>
      <c r="JY245" s="32"/>
      <c r="JZ245" s="32"/>
      <c r="KA245" s="32"/>
      <c r="KB245" s="32"/>
      <c r="KC245" s="32"/>
      <c r="KD245" s="32"/>
      <c r="KE245" s="32"/>
      <c r="KF245" s="32"/>
      <c r="KG245" s="32"/>
      <c r="KH245" s="32"/>
      <c r="KI245" s="32"/>
      <c r="KJ245" s="32"/>
      <c r="KK245" s="32"/>
      <c r="KL245" s="32"/>
      <c r="KM245" s="32"/>
      <c r="KN245" s="32"/>
      <c r="KO245" s="32"/>
      <c r="KP245" s="32"/>
      <c r="KQ245" s="32"/>
      <c r="KR245" s="32"/>
      <c r="KS245" s="32"/>
      <c r="KT245" s="32"/>
      <c r="KU245" s="32"/>
      <c r="KV245" s="32"/>
      <c r="KW245" s="32"/>
      <c r="KX245" s="32"/>
      <c r="KY245" s="32"/>
      <c r="KZ245" s="32"/>
      <c r="LA245" s="32"/>
      <c r="LB245" s="32"/>
      <c r="LC245" s="32"/>
      <c r="LD245" s="32"/>
      <c r="LE245" s="32"/>
      <c r="LF245" s="32"/>
      <c r="LG245" s="32"/>
      <c r="LH245" s="32"/>
      <c r="LI245" s="32"/>
      <c r="LJ245" s="32"/>
      <c r="LK245" s="32"/>
      <c r="LL245" s="32"/>
      <c r="LM245" s="32"/>
      <c r="LN245" s="32"/>
      <c r="LO245" s="32"/>
      <c r="LP245" s="32"/>
      <c r="LQ245" s="32"/>
    </row>
    <row r="246" spans="2:329" x14ac:dyDescent="0.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c r="EL246" s="32"/>
      <c r="EM246" s="32"/>
      <c r="EN246" s="32"/>
      <c r="EO246" s="32"/>
      <c r="EP246" s="32"/>
      <c r="EQ246" s="32"/>
      <c r="ER246" s="32"/>
      <c r="ES246" s="32"/>
      <c r="ET246" s="32"/>
      <c r="EU246" s="32"/>
      <c r="EV246" s="32"/>
      <c r="EW246" s="32"/>
      <c r="EX246" s="32"/>
      <c r="EY246" s="32"/>
      <c r="EZ246" s="32"/>
      <c r="FA246" s="32"/>
      <c r="FB246" s="32"/>
      <c r="FC246" s="32"/>
      <c r="FD246" s="32"/>
      <c r="FE246" s="32"/>
      <c r="FF246" s="32"/>
      <c r="FG246" s="32"/>
      <c r="FH246" s="32"/>
      <c r="FI246" s="32"/>
      <c r="FJ246" s="32"/>
      <c r="FK246" s="32"/>
      <c r="FL246" s="32"/>
      <c r="FM246" s="32"/>
      <c r="FN246" s="32"/>
      <c r="FO246" s="32"/>
      <c r="FP246" s="32"/>
      <c r="FQ246" s="32"/>
      <c r="FR246" s="32"/>
      <c r="FS246" s="32"/>
      <c r="FT246" s="32"/>
      <c r="FU246" s="32"/>
      <c r="FV246" s="32"/>
      <c r="FW246" s="32"/>
      <c r="FX246" s="32"/>
      <c r="FY246" s="32"/>
      <c r="FZ246" s="32"/>
      <c r="GA246" s="32"/>
      <c r="GB246" s="32"/>
      <c r="GC246" s="32"/>
      <c r="GD246" s="32"/>
      <c r="GE246" s="32"/>
      <c r="GF246" s="32"/>
      <c r="GG246" s="32"/>
      <c r="GH246" s="32"/>
      <c r="GI246" s="32"/>
      <c r="GJ246" s="32"/>
      <c r="GK246" s="32"/>
      <c r="GL246" s="32"/>
      <c r="GM246" s="32"/>
      <c r="GN246" s="32"/>
      <c r="GO246" s="32"/>
      <c r="GP246" s="32"/>
      <c r="GQ246" s="32"/>
      <c r="GR246" s="32"/>
      <c r="GS246" s="32"/>
      <c r="GT246" s="32"/>
      <c r="GU246" s="32"/>
      <c r="GV246" s="32"/>
      <c r="GW246" s="32"/>
      <c r="GX246" s="32"/>
      <c r="GY246" s="32"/>
      <c r="GZ246" s="32"/>
      <c r="HA246" s="32"/>
      <c r="HB246" s="32"/>
      <c r="HC246" s="32"/>
      <c r="HD246" s="32"/>
      <c r="HE246" s="32"/>
      <c r="HF246" s="32"/>
      <c r="HG246" s="32"/>
      <c r="HH246" s="32"/>
      <c r="HI246" s="32"/>
      <c r="HJ246" s="32"/>
      <c r="HK246" s="32"/>
      <c r="HL246" s="32"/>
      <c r="HM246" s="32"/>
      <c r="HN246" s="32"/>
      <c r="HO246" s="32"/>
      <c r="HP246" s="32"/>
      <c r="HQ246" s="32"/>
      <c r="HR246" s="32"/>
      <c r="HS246" s="32"/>
      <c r="HT246" s="32"/>
      <c r="HU246" s="32"/>
      <c r="HV246" s="32"/>
      <c r="HW246" s="32"/>
      <c r="HX246" s="32"/>
      <c r="HY246" s="32"/>
      <c r="HZ246" s="32"/>
      <c r="IA246" s="32"/>
      <c r="IB246" s="32"/>
      <c r="IC246" s="32"/>
      <c r="ID246" s="32"/>
      <c r="IE246" s="32"/>
      <c r="IF246" s="32"/>
      <c r="IG246" s="32"/>
      <c r="IH246" s="32"/>
      <c r="II246" s="32"/>
      <c r="IJ246" s="32"/>
      <c r="IK246" s="32"/>
      <c r="IL246" s="32"/>
      <c r="IM246" s="32"/>
      <c r="IN246" s="32"/>
      <c r="IO246" s="32"/>
      <c r="IP246" s="32"/>
      <c r="IQ246" s="32"/>
      <c r="IR246" s="32"/>
      <c r="IS246" s="32"/>
      <c r="IT246" s="32"/>
      <c r="IU246" s="32"/>
      <c r="IV246" s="32"/>
      <c r="IW246" s="32"/>
      <c r="IX246" s="32"/>
      <c r="IY246" s="32"/>
      <c r="IZ246" s="32"/>
      <c r="JA246" s="32"/>
      <c r="JB246" s="32"/>
      <c r="JC246" s="32"/>
      <c r="JD246" s="32"/>
      <c r="JE246" s="32"/>
      <c r="JF246" s="32"/>
      <c r="JG246" s="32"/>
      <c r="JH246" s="32"/>
      <c r="JI246" s="32"/>
      <c r="JJ246" s="32"/>
      <c r="JK246" s="32"/>
      <c r="JL246" s="32"/>
      <c r="JM246" s="32"/>
      <c r="JN246" s="32"/>
      <c r="JO246" s="32"/>
      <c r="JP246" s="32"/>
      <c r="JQ246" s="32"/>
      <c r="JR246" s="32"/>
      <c r="JS246" s="32"/>
      <c r="JT246" s="32"/>
      <c r="JU246" s="32"/>
      <c r="JV246" s="32"/>
      <c r="JW246" s="32"/>
      <c r="JX246" s="32"/>
      <c r="JY246" s="32"/>
      <c r="JZ246" s="32"/>
      <c r="KA246" s="32"/>
      <c r="KB246" s="32"/>
      <c r="KC246" s="32"/>
      <c r="KD246" s="32"/>
      <c r="KE246" s="32"/>
      <c r="KF246" s="32"/>
      <c r="KG246" s="32"/>
      <c r="KH246" s="32"/>
      <c r="KI246" s="32"/>
      <c r="KJ246" s="32"/>
      <c r="KK246" s="32"/>
      <c r="KL246" s="32"/>
      <c r="KM246" s="32"/>
      <c r="KN246" s="32"/>
      <c r="KO246" s="32"/>
      <c r="KP246" s="32"/>
      <c r="KQ246" s="32"/>
      <c r="KR246" s="32"/>
      <c r="KS246" s="32"/>
      <c r="KT246" s="32"/>
      <c r="KU246" s="32"/>
      <c r="KV246" s="32"/>
      <c r="KW246" s="32"/>
      <c r="KX246" s="32"/>
      <c r="KY246" s="32"/>
      <c r="KZ246" s="32"/>
      <c r="LA246" s="32"/>
      <c r="LB246" s="32"/>
      <c r="LC246" s="32"/>
      <c r="LD246" s="32"/>
      <c r="LE246" s="32"/>
      <c r="LF246" s="32"/>
      <c r="LG246" s="32"/>
      <c r="LH246" s="32"/>
      <c r="LI246" s="32"/>
      <c r="LJ246" s="32"/>
      <c r="LK246" s="32"/>
      <c r="LL246" s="32"/>
      <c r="LM246" s="32"/>
      <c r="LN246" s="32"/>
      <c r="LO246" s="32"/>
      <c r="LP246" s="32"/>
      <c r="LQ246" s="32"/>
    </row>
    <row r="247" spans="2:329" x14ac:dyDescent="0.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c r="EJ247" s="32"/>
      <c r="EK247" s="32"/>
      <c r="EL247" s="32"/>
      <c r="EM247" s="32"/>
      <c r="EN247" s="32"/>
      <c r="EO247" s="32"/>
      <c r="EP247" s="32"/>
      <c r="EQ247" s="32"/>
      <c r="ER247" s="32"/>
      <c r="ES247" s="32"/>
      <c r="ET247" s="32"/>
      <c r="EU247" s="32"/>
      <c r="EV247" s="32"/>
      <c r="EW247" s="32"/>
      <c r="EX247" s="32"/>
      <c r="EY247" s="32"/>
      <c r="EZ247" s="32"/>
      <c r="FA247" s="32"/>
      <c r="FB247" s="32"/>
      <c r="FC247" s="32"/>
      <c r="FD247" s="32"/>
      <c r="FE247" s="32"/>
      <c r="FF247" s="32"/>
      <c r="FG247" s="32"/>
      <c r="FH247" s="32"/>
      <c r="FI247" s="32"/>
      <c r="FJ247" s="32"/>
      <c r="FK247" s="32"/>
      <c r="FL247" s="32"/>
      <c r="FM247" s="32"/>
      <c r="FN247" s="32"/>
      <c r="FO247" s="32"/>
      <c r="FP247" s="32"/>
      <c r="FQ247" s="32"/>
      <c r="FR247" s="32"/>
      <c r="FS247" s="32"/>
      <c r="FT247" s="32"/>
      <c r="FU247" s="32"/>
      <c r="FV247" s="32"/>
      <c r="FW247" s="32"/>
      <c r="FX247" s="32"/>
      <c r="FY247" s="32"/>
      <c r="FZ247" s="32"/>
      <c r="GA247" s="32"/>
      <c r="GB247" s="32"/>
      <c r="GC247" s="32"/>
      <c r="GD247" s="32"/>
      <c r="GE247" s="32"/>
      <c r="GF247" s="32"/>
      <c r="GG247" s="32"/>
      <c r="GH247" s="32"/>
      <c r="GI247" s="32"/>
      <c r="GJ247" s="32"/>
      <c r="GK247" s="32"/>
      <c r="GL247" s="32"/>
      <c r="GM247" s="32"/>
      <c r="GN247" s="32"/>
      <c r="GO247" s="32"/>
      <c r="GP247" s="32"/>
      <c r="GQ247" s="32"/>
      <c r="GR247" s="32"/>
      <c r="GS247" s="32"/>
      <c r="GT247" s="32"/>
      <c r="GU247" s="32"/>
      <c r="GV247" s="32"/>
      <c r="GW247" s="32"/>
      <c r="GX247" s="32"/>
      <c r="GY247" s="32"/>
      <c r="GZ247" s="32"/>
      <c r="HA247" s="32"/>
      <c r="HB247" s="32"/>
      <c r="HC247" s="32"/>
      <c r="HD247" s="32"/>
      <c r="HE247" s="32"/>
      <c r="HF247" s="32"/>
      <c r="HG247" s="32"/>
      <c r="HH247" s="32"/>
      <c r="HI247" s="32"/>
      <c r="HJ247" s="32"/>
      <c r="HK247" s="32"/>
      <c r="HL247" s="32"/>
      <c r="HM247" s="32"/>
      <c r="HN247" s="32"/>
      <c r="HO247" s="32"/>
      <c r="HP247" s="32"/>
      <c r="HQ247" s="32"/>
      <c r="HR247" s="32"/>
      <c r="HS247" s="32"/>
      <c r="HT247" s="32"/>
      <c r="HU247" s="32"/>
      <c r="HV247" s="32"/>
      <c r="HW247" s="32"/>
      <c r="HX247" s="32"/>
      <c r="HY247" s="32"/>
      <c r="HZ247" s="32"/>
      <c r="IA247" s="32"/>
      <c r="IB247" s="32"/>
      <c r="IC247" s="32"/>
      <c r="ID247" s="32"/>
      <c r="IE247" s="32"/>
      <c r="IF247" s="32"/>
      <c r="IG247" s="32"/>
      <c r="IH247" s="32"/>
      <c r="II247" s="32"/>
      <c r="IJ247" s="32"/>
      <c r="IK247" s="32"/>
      <c r="IL247" s="32"/>
      <c r="IM247" s="32"/>
      <c r="IN247" s="32"/>
      <c r="IO247" s="32"/>
      <c r="IP247" s="32"/>
      <c r="IQ247" s="32"/>
      <c r="IR247" s="32"/>
      <c r="IS247" s="32"/>
      <c r="IT247" s="32"/>
      <c r="IU247" s="32"/>
      <c r="IV247" s="32"/>
      <c r="IW247" s="32"/>
      <c r="IX247" s="32"/>
      <c r="IY247" s="32"/>
      <c r="IZ247" s="32"/>
      <c r="JA247" s="32"/>
      <c r="JB247" s="32"/>
      <c r="JC247" s="32"/>
      <c r="JD247" s="32"/>
      <c r="JE247" s="32"/>
      <c r="JF247" s="32"/>
      <c r="JG247" s="32"/>
      <c r="JH247" s="32"/>
      <c r="JI247" s="32"/>
      <c r="JJ247" s="32"/>
      <c r="JK247" s="32"/>
      <c r="JL247" s="32"/>
      <c r="JM247" s="32"/>
      <c r="JN247" s="32"/>
      <c r="JO247" s="32"/>
      <c r="JP247" s="32"/>
      <c r="JQ247" s="32"/>
      <c r="JR247" s="32"/>
      <c r="JS247" s="32"/>
      <c r="JT247" s="32"/>
      <c r="JU247" s="32"/>
      <c r="JV247" s="32"/>
      <c r="JW247" s="32"/>
      <c r="JX247" s="32"/>
      <c r="JY247" s="32"/>
      <c r="JZ247" s="32"/>
      <c r="KA247" s="32"/>
      <c r="KB247" s="32"/>
      <c r="KC247" s="32"/>
      <c r="KD247" s="32"/>
      <c r="KE247" s="32"/>
      <c r="KF247" s="32"/>
      <c r="KG247" s="32"/>
      <c r="KH247" s="32"/>
      <c r="KI247" s="32"/>
      <c r="KJ247" s="32"/>
      <c r="KK247" s="32"/>
      <c r="KL247" s="32"/>
      <c r="KM247" s="32"/>
      <c r="KN247" s="32"/>
      <c r="KO247" s="32"/>
      <c r="KP247" s="32"/>
      <c r="KQ247" s="32"/>
      <c r="KR247" s="32"/>
      <c r="KS247" s="32"/>
      <c r="KT247" s="32"/>
      <c r="KU247" s="32"/>
      <c r="KV247" s="32"/>
      <c r="KW247" s="32"/>
      <c r="KX247" s="32"/>
      <c r="KY247" s="32"/>
      <c r="KZ247" s="32"/>
      <c r="LA247" s="32"/>
      <c r="LB247" s="32"/>
      <c r="LC247" s="32"/>
      <c r="LD247" s="32"/>
      <c r="LE247" s="32"/>
      <c r="LF247" s="32"/>
      <c r="LG247" s="32"/>
      <c r="LH247" s="32"/>
      <c r="LI247" s="32"/>
      <c r="LJ247" s="32"/>
      <c r="LK247" s="32"/>
      <c r="LL247" s="32"/>
      <c r="LM247" s="32"/>
      <c r="LN247" s="32"/>
      <c r="LO247" s="32"/>
      <c r="LP247" s="32"/>
      <c r="LQ247" s="32"/>
    </row>
    <row r="248" spans="2:329" x14ac:dyDescent="0.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c r="EJ248" s="32"/>
      <c r="EK248" s="32"/>
      <c r="EL248" s="32"/>
      <c r="EM248" s="32"/>
      <c r="EN248" s="32"/>
      <c r="EO248" s="32"/>
      <c r="EP248" s="32"/>
      <c r="EQ248" s="32"/>
      <c r="ER248" s="32"/>
      <c r="ES248" s="32"/>
      <c r="ET248" s="32"/>
      <c r="EU248" s="32"/>
      <c r="EV248" s="32"/>
      <c r="EW248" s="32"/>
      <c r="EX248" s="32"/>
      <c r="EY248" s="32"/>
      <c r="EZ248" s="32"/>
      <c r="FA248" s="32"/>
      <c r="FB248" s="32"/>
      <c r="FC248" s="32"/>
      <c r="FD248" s="32"/>
      <c r="FE248" s="32"/>
      <c r="FF248" s="32"/>
      <c r="FG248" s="32"/>
      <c r="FH248" s="32"/>
      <c r="FI248" s="32"/>
      <c r="FJ248" s="32"/>
      <c r="FK248" s="32"/>
      <c r="FL248" s="32"/>
      <c r="FM248" s="32"/>
      <c r="FN248" s="32"/>
      <c r="FO248" s="32"/>
      <c r="FP248" s="32"/>
      <c r="FQ248" s="32"/>
      <c r="FR248" s="32"/>
      <c r="FS248" s="32"/>
      <c r="FT248" s="32"/>
      <c r="FU248" s="32"/>
      <c r="FV248" s="32"/>
      <c r="FW248" s="32"/>
      <c r="FX248" s="32"/>
      <c r="FY248" s="32"/>
      <c r="FZ248" s="32"/>
      <c r="GA248" s="32"/>
      <c r="GB248" s="32"/>
      <c r="GC248" s="32"/>
      <c r="GD248" s="32"/>
      <c r="GE248" s="32"/>
      <c r="GF248" s="32"/>
      <c r="GG248" s="32"/>
      <c r="GH248" s="32"/>
      <c r="GI248" s="32"/>
      <c r="GJ248" s="32"/>
      <c r="GK248" s="32"/>
      <c r="GL248" s="32"/>
      <c r="GM248" s="32"/>
      <c r="GN248" s="32"/>
      <c r="GO248" s="32"/>
      <c r="GP248" s="32"/>
      <c r="GQ248" s="32"/>
      <c r="GR248" s="32"/>
      <c r="GS248" s="32"/>
      <c r="GT248" s="32"/>
      <c r="GU248" s="32"/>
      <c r="GV248" s="32"/>
      <c r="GW248" s="32"/>
      <c r="GX248" s="32"/>
      <c r="GY248" s="32"/>
      <c r="GZ248" s="32"/>
      <c r="HA248" s="32"/>
      <c r="HB248" s="32"/>
      <c r="HC248" s="32"/>
      <c r="HD248" s="32"/>
      <c r="HE248" s="32"/>
      <c r="HF248" s="32"/>
      <c r="HG248" s="32"/>
      <c r="HH248" s="32"/>
      <c r="HI248" s="32"/>
      <c r="HJ248" s="32"/>
      <c r="HK248" s="32"/>
      <c r="HL248" s="32"/>
      <c r="HM248" s="32"/>
      <c r="HN248" s="32"/>
      <c r="HO248" s="32"/>
      <c r="HP248" s="32"/>
      <c r="HQ248" s="32"/>
      <c r="HR248" s="32"/>
      <c r="HS248" s="32"/>
      <c r="HT248" s="32"/>
      <c r="HU248" s="32"/>
      <c r="HV248" s="32"/>
      <c r="HW248" s="32"/>
      <c r="HX248" s="32"/>
      <c r="HY248" s="32"/>
      <c r="HZ248" s="32"/>
      <c r="IA248" s="32"/>
      <c r="IB248" s="32"/>
      <c r="IC248" s="32"/>
      <c r="ID248" s="32"/>
      <c r="IE248" s="32"/>
      <c r="IF248" s="32"/>
      <c r="IG248" s="32"/>
      <c r="IH248" s="32"/>
      <c r="II248" s="32"/>
      <c r="IJ248" s="32"/>
      <c r="IK248" s="32"/>
      <c r="IL248" s="32"/>
      <c r="IM248" s="32"/>
      <c r="IN248" s="32"/>
      <c r="IO248" s="32"/>
      <c r="IP248" s="32"/>
      <c r="IQ248" s="32"/>
      <c r="IR248" s="32"/>
      <c r="IS248" s="32"/>
      <c r="IT248" s="32"/>
      <c r="IU248" s="32"/>
      <c r="IV248" s="32"/>
      <c r="IW248" s="32"/>
      <c r="IX248" s="32"/>
      <c r="IY248" s="32"/>
      <c r="IZ248" s="32"/>
      <c r="JA248" s="32"/>
      <c r="JB248" s="32"/>
      <c r="JC248" s="32"/>
      <c r="JD248" s="32"/>
      <c r="JE248" s="32"/>
      <c r="JF248" s="32"/>
      <c r="JG248" s="32"/>
      <c r="JH248" s="32"/>
      <c r="JI248" s="32"/>
      <c r="JJ248" s="32"/>
      <c r="JK248" s="32"/>
      <c r="JL248" s="32"/>
      <c r="JM248" s="32"/>
      <c r="JN248" s="32"/>
      <c r="JO248" s="32"/>
      <c r="JP248" s="32"/>
      <c r="JQ248" s="32"/>
      <c r="JR248" s="32"/>
      <c r="JS248" s="32"/>
      <c r="JT248" s="32"/>
      <c r="JU248" s="32"/>
      <c r="JV248" s="32"/>
      <c r="JW248" s="32"/>
      <c r="JX248" s="32"/>
      <c r="JY248" s="32"/>
      <c r="JZ248" s="32"/>
      <c r="KA248" s="32"/>
      <c r="KB248" s="32"/>
      <c r="KC248" s="32"/>
      <c r="KD248" s="32"/>
      <c r="KE248" s="32"/>
      <c r="KF248" s="32"/>
      <c r="KG248" s="32"/>
      <c r="KH248" s="32"/>
      <c r="KI248" s="32"/>
      <c r="KJ248" s="32"/>
      <c r="KK248" s="32"/>
      <c r="KL248" s="32"/>
      <c r="KM248" s="32"/>
      <c r="KN248" s="32"/>
      <c r="KO248" s="32"/>
      <c r="KP248" s="32"/>
      <c r="KQ248" s="32"/>
      <c r="KR248" s="32"/>
      <c r="KS248" s="32"/>
      <c r="KT248" s="32"/>
      <c r="KU248" s="32"/>
      <c r="KV248" s="32"/>
      <c r="KW248" s="32"/>
      <c r="KX248" s="32"/>
      <c r="KY248" s="32"/>
      <c r="KZ248" s="32"/>
      <c r="LA248" s="32"/>
      <c r="LB248" s="32"/>
      <c r="LC248" s="32"/>
      <c r="LD248" s="32"/>
      <c r="LE248" s="32"/>
      <c r="LF248" s="32"/>
      <c r="LG248" s="32"/>
      <c r="LH248" s="32"/>
      <c r="LI248" s="32"/>
      <c r="LJ248" s="32"/>
      <c r="LK248" s="32"/>
      <c r="LL248" s="32"/>
      <c r="LM248" s="32"/>
      <c r="LN248" s="32"/>
      <c r="LO248" s="32"/>
      <c r="LP248" s="32"/>
      <c r="LQ248" s="32"/>
    </row>
    <row r="249" spans="2:329" x14ac:dyDescent="0.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c r="EJ249" s="32"/>
      <c r="EK249" s="32"/>
      <c r="EL249" s="32"/>
      <c r="EM249" s="32"/>
      <c r="EN249" s="32"/>
      <c r="EO249" s="32"/>
      <c r="EP249" s="32"/>
      <c r="EQ249" s="32"/>
      <c r="ER249" s="32"/>
      <c r="ES249" s="32"/>
      <c r="ET249" s="32"/>
      <c r="EU249" s="32"/>
      <c r="EV249" s="32"/>
      <c r="EW249" s="32"/>
      <c r="EX249" s="32"/>
      <c r="EY249" s="32"/>
      <c r="EZ249" s="32"/>
      <c r="FA249" s="32"/>
      <c r="FB249" s="32"/>
      <c r="FC249" s="32"/>
      <c r="FD249" s="32"/>
      <c r="FE249" s="32"/>
      <c r="FF249" s="32"/>
      <c r="FG249" s="32"/>
      <c r="FH249" s="32"/>
      <c r="FI249" s="32"/>
      <c r="FJ249" s="32"/>
      <c r="FK249" s="32"/>
      <c r="FL249" s="32"/>
      <c r="FM249" s="32"/>
      <c r="FN249" s="32"/>
      <c r="FO249" s="32"/>
      <c r="FP249" s="32"/>
      <c r="FQ249" s="32"/>
      <c r="FR249" s="32"/>
      <c r="FS249" s="32"/>
      <c r="FT249" s="32"/>
      <c r="FU249" s="32"/>
      <c r="FV249" s="32"/>
      <c r="FW249" s="32"/>
      <c r="FX249" s="32"/>
      <c r="FY249" s="32"/>
      <c r="FZ249" s="32"/>
      <c r="GA249" s="32"/>
      <c r="GB249" s="32"/>
      <c r="GC249" s="32"/>
      <c r="GD249" s="32"/>
      <c r="GE249" s="32"/>
      <c r="GF249" s="32"/>
      <c r="GG249" s="32"/>
      <c r="GH249" s="32"/>
      <c r="GI249" s="32"/>
      <c r="GJ249" s="32"/>
      <c r="GK249" s="32"/>
      <c r="GL249" s="32"/>
      <c r="GM249" s="32"/>
      <c r="GN249" s="32"/>
      <c r="GO249" s="32"/>
      <c r="GP249" s="32"/>
      <c r="GQ249" s="32"/>
      <c r="GR249" s="32"/>
      <c r="GS249" s="32"/>
      <c r="GT249" s="32"/>
      <c r="GU249" s="32"/>
      <c r="GV249" s="32"/>
      <c r="GW249" s="32"/>
      <c r="GX249" s="32"/>
      <c r="GY249" s="32"/>
      <c r="GZ249" s="32"/>
      <c r="HA249" s="32"/>
      <c r="HB249" s="32"/>
      <c r="HC249" s="32"/>
      <c r="HD249" s="32"/>
      <c r="HE249" s="32"/>
      <c r="HF249" s="32"/>
      <c r="HG249" s="32"/>
      <c r="HH249" s="32"/>
      <c r="HI249" s="32"/>
      <c r="HJ249" s="32"/>
      <c r="HK249" s="32"/>
      <c r="HL249" s="32"/>
      <c r="HM249" s="32"/>
      <c r="HN249" s="32"/>
      <c r="HO249" s="32"/>
      <c r="HP249" s="32"/>
      <c r="HQ249" s="32"/>
      <c r="HR249" s="32"/>
      <c r="HS249" s="32"/>
      <c r="HT249" s="32"/>
      <c r="HU249" s="32"/>
      <c r="HV249" s="32"/>
      <c r="HW249" s="32"/>
      <c r="HX249" s="32"/>
      <c r="HY249" s="32"/>
      <c r="HZ249" s="32"/>
      <c r="IA249" s="32"/>
      <c r="IB249" s="32"/>
      <c r="IC249" s="32"/>
      <c r="ID249" s="32"/>
      <c r="IE249" s="32"/>
      <c r="IF249" s="32"/>
      <c r="IG249" s="32"/>
      <c r="IH249" s="32"/>
      <c r="II249" s="32"/>
      <c r="IJ249" s="32"/>
      <c r="IK249" s="32"/>
      <c r="IL249" s="32"/>
      <c r="IM249" s="32"/>
      <c r="IN249" s="32"/>
      <c r="IO249" s="32"/>
      <c r="IP249" s="32"/>
      <c r="IQ249" s="32"/>
      <c r="IR249" s="32"/>
      <c r="IS249" s="32"/>
      <c r="IT249" s="32"/>
      <c r="IU249" s="32"/>
      <c r="IV249" s="32"/>
      <c r="IW249" s="32"/>
      <c r="IX249" s="32"/>
      <c r="IY249" s="32"/>
      <c r="IZ249" s="32"/>
      <c r="JA249" s="32"/>
      <c r="JB249" s="32"/>
      <c r="JC249" s="32"/>
      <c r="JD249" s="32"/>
      <c r="JE249" s="32"/>
      <c r="JF249" s="32"/>
      <c r="JG249" s="32"/>
      <c r="JH249" s="32"/>
      <c r="JI249" s="32"/>
      <c r="JJ249" s="32"/>
      <c r="JK249" s="32"/>
      <c r="JL249" s="32"/>
      <c r="JM249" s="32"/>
      <c r="JN249" s="32"/>
      <c r="JO249" s="32"/>
      <c r="JP249" s="32"/>
      <c r="JQ249" s="32"/>
      <c r="JR249" s="32"/>
      <c r="JS249" s="32"/>
      <c r="JT249" s="32"/>
      <c r="JU249" s="32"/>
      <c r="JV249" s="32"/>
      <c r="JW249" s="32"/>
      <c r="JX249" s="32"/>
      <c r="JY249" s="32"/>
      <c r="JZ249" s="32"/>
      <c r="KA249" s="32"/>
      <c r="KB249" s="32"/>
      <c r="KC249" s="32"/>
      <c r="KD249" s="32"/>
      <c r="KE249" s="32"/>
      <c r="KF249" s="32"/>
      <c r="KG249" s="32"/>
      <c r="KH249" s="32"/>
      <c r="KI249" s="32"/>
      <c r="KJ249" s="32"/>
      <c r="KK249" s="32"/>
      <c r="KL249" s="32"/>
      <c r="KM249" s="32"/>
      <c r="KN249" s="32"/>
      <c r="KO249" s="32"/>
      <c r="KP249" s="32"/>
      <c r="KQ249" s="32"/>
      <c r="KR249" s="32"/>
      <c r="KS249" s="32"/>
      <c r="KT249" s="32"/>
      <c r="KU249" s="32"/>
      <c r="KV249" s="32"/>
      <c r="KW249" s="32"/>
      <c r="KX249" s="32"/>
      <c r="KY249" s="32"/>
      <c r="KZ249" s="32"/>
      <c r="LA249" s="32"/>
      <c r="LB249" s="32"/>
      <c r="LC249" s="32"/>
      <c r="LD249" s="32"/>
      <c r="LE249" s="32"/>
      <c r="LF249" s="32"/>
      <c r="LG249" s="32"/>
      <c r="LH249" s="32"/>
      <c r="LI249" s="32"/>
      <c r="LJ249" s="32"/>
      <c r="LK249" s="32"/>
      <c r="LL249" s="32"/>
      <c r="LM249" s="32"/>
      <c r="LN249" s="32"/>
      <c r="LO249" s="32"/>
      <c r="LP249" s="32"/>
      <c r="LQ249" s="32"/>
    </row>
    <row r="250" spans="2:329" x14ac:dyDescent="0.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c r="CP250" s="32"/>
      <c r="CQ250" s="32"/>
      <c r="CR250" s="32"/>
      <c r="CS250" s="32"/>
      <c r="CT250" s="32"/>
      <c r="CU250" s="32"/>
      <c r="CV250" s="32"/>
      <c r="CW250" s="32"/>
      <c r="CX250" s="32"/>
      <c r="CY250" s="32"/>
      <c r="CZ250" s="32"/>
      <c r="DA250" s="32"/>
      <c r="DB250" s="32"/>
      <c r="DC250" s="32"/>
      <c r="DD250" s="32"/>
      <c r="DE250" s="32"/>
      <c r="DF250" s="32"/>
      <c r="DG250" s="32"/>
      <c r="DH250" s="32"/>
      <c r="DI250" s="32"/>
      <c r="DJ250" s="32"/>
      <c r="DK250" s="32"/>
      <c r="DL250" s="32"/>
      <c r="DM250" s="32"/>
      <c r="DN250" s="32"/>
      <c r="DO250" s="32"/>
      <c r="DP250" s="32"/>
      <c r="DQ250" s="32"/>
      <c r="DR250" s="32"/>
      <c r="DS250" s="32"/>
      <c r="DT250" s="32"/>
      <c r="DU250" s="32"/>
      <c r="DV250" s="32"/>
      <c r="DW250" s="32"/>
      <c r="DX250" s="32"/>
      <c r="DY250" s="32"/>
      <c r="DZ250" s="32"/>
      <c r="EA250" s="32"/>
      <c r="EB250" s="32"/>
      <c r="EC250" s="32"/>
      <c r="ED250" s="32"/>
      <c r="EE250" s="32"/>
      <c r="EF250" s="32"/>
      <c r="EG250" s="32"/>
      <c r="EH250" s="32"/>
      <c r="EI250" s="32"/>
      <c r="EJ250" s="32"/>
      <c r="EK250" s="32"/>
      <c r="EL250" s="32"/>
      <c r="EM250" s="32"/>
      <c r="EN250" s="32"/>
      <c r="EO250" s="32"/>
      <c r="EP250" s="32"/>
      <c r="EQ250" s="32"/>
      <c r="ER250" s="32"/>
      <c r="ES250" s="32"/>
      <c r="ET250" s="32"/>
      <c r="EU250" s="32"/>
      <c r="EV250" s="32"/>
      <c r="EW250" s="32"/>
      <c r="EX250" s="32"/>
      <c r="EY250" s="32"/>
      <c r="EZ250" s="32"/>
      <c r="FA250" s="32"/>
      <c r="FB250" s="32"/>
      <c r="FC250" s="32"/>
      <c r="FD250" s="32"/>
      <c r="FE250" s="32"/>
      <c r="FF250" s="32"/>
      <c r="FG250" s="32"/>
      <c r="FH250" s="32"/>
      <c r="FI250" s="32"/>
      <c r="FJ250" s="32"/>
      <c r="FK250" s="32"/>
      <c r="FL250" s="32"/>
      <c r="FM250" s="32"/>
      <c r="FN250" s="32"/>
      <c r="FO250" s="32"/>
      <c r="FP250" s="32"/>
      <c r="FQ250" s="32"/>
      <c r="FR250" s="32"/>
      <c r="FS250" s="32"/>
      <c r="FT250" s="32"/>
      <c r="FU250" s="32"/>
      <c r="FV250" s="32"/>
      <c r="FW250" s="32"/>
      <c r="FX250" s="32"/>
      <c r="FY250" s="32"/>
      <c r="FZ250" s="32"/>
      <c r="GA250" s="32"/>
      <c r="GB250" s="32"/>
      <c r="GC250" s="32"/>
      <c r="GD250" s="32"/>
      <c r="GE250" s="32"/>
      <c r="GF250" s="32"/>
      <c r="GG250" s="32"/>
      <c r="GH250" s="32"/>
      <c r="GI250" s="32"/>
      <c r="GJ250" s="32"/>
      <c r="GK250" s="32"/>
      <c r="GL250" s="32"/>
      <c r="GM250" s="32"/>
      <c r="GN250" s="32"/>
      <c r="GO250" s="32"/>
      <c r="GP250" s="32"/>
      <c r="GQ250" s="32"/>
      <c r="GR250" s="32"/>
      <c r="GS250" s="32"/>
      <c r="GT250" s="32"/>
      <c r="GU250" s="32"/>
      <c r="GV250" s="32"/>
      <c r="GW250" s="32"/>
      <c r="GX250" s="32"/>
      <c r="GY250" s="32"/>
      <c r="GZ250" s="32"/>
      <c r="HA250" s="32"/>
      <c r="HB250" s="32"/>
      <c r="HC250" s="32"/>
      <c r="HD250" s="32"/>
      <c r="HE250" s="32"/>
      <c r="HF250" s="32"/>
      <c r="HG250" s="32"/>
      <c r="HH250" s="32"/>
      <c r="HI250" s="32"/>
      <c r="HJ250" s="32"/>
      <c r="HK250" s="32"/>
      <c r="HL250" s="32"/>
      <c r="HM250" s="32"/>
      <c r="HN250" s="32"/>
      <c r="HO250" s="32"/>
      <c r="HP250" s="32"/>
      <c r="HQ250" s="32"/>
      <c r="HR250" s="32"/>
      <c r="HS250" s="32"/>
      <c r="HT250" s="32"/>
      <c r="HU250" s="32"/>
      <c r="HV250" s="32"/>
      <c r="HW250" s="32"/>
      <c r="HX250" s="32"/>
      <c r="HY250" s="32"/>
      <c r="HZ250" s="32"/>
      <c r="IA250" s="32"/>
      <c r="IB250" s="32"/>
      <c r="IC250" s="32"/>
      <c r="ID250" s="32"/>
      <c r="IE250" s="32"/>
      <c r="IF250" s="32"/>
      <c r="IG250" s="32"/>
      <c r="IH250" s="32"/>
      <c r="II250" s="32"/>
      <c r="IJ250" s="32"/>
      <c r="IK250" s="32"/>
      <c r="IL250" s="32"/>
      <c r="IM250" s="32"/>
      <c r="IN250" s="32"/>
      <c r="IO250" s="32"/>
      <c r="IP250" s="32"/>
      <c r="IQ250" s="32"/>
      <c r="IR250" s="32"/>
      <c r="IS250" s="32"/>
      <c r="IT250" s="32"/>
      <c r="IU250" s="32"/>
      <c r="IV250" s="32"/>
      <c r="IW250" s="32"/>
      <c r="IX250" s="32"/>
      <c r="IY250" s="32"/>
      <c r="IZ250" s="32"/>
      <c r="JA250" s="32"/>
      <c r="JB250" s="32"/>
      <c r="JC250" s="32"/>
      <c r="JD250" s="32"/>
      <c r="JE250" s="32"/>
      <c r="JF250" s="32"/>
      <c r="JG250" s="32"/>
      <c r="JH250" s="32"/>
      <c r="JI250" s="32"/>
      <c r="JJ250" s="32"/>
      <c r="JK250" s="32"/>
      <c r="JL250" s="32"/>
      <c r="JM250" s="32"/>
      <c r="JN250" s="32"/>
      <c r="JO250" s="32"/>
      <c r="JP250" s="32"/>
      <c r="JQ250" s="32"/>
      <c r="JR250" s="32"/>
      <c r="JS250" s="32"/>
      <c r="JT250" s="32"/>
      <c r="JU250" s="32"/>
      <c r="JV250" s="32"/>
      <c r="JW250" s="32"/>
      <c r="JX250" s="32"/>
      <c r="JY250" s="32"/>
      <c r="JZ250" s="32"/>
      <c r="KA250" s="32"/>
      <c r="KB250" s="32"/>
      <c r="KC250" s="32"/>
      <c r="KD250" s="32"/>
      <c r="KE250" s="32"/>
      <c r="KF250" s="32"/>
      <c r="KG250" s="32"/>
      <c r="KH250" s="32"/>
      <c r="KI250" s="32"/>
      <c r="KJ250" s="32"/>
      <c r="KK250" s="32"/>
      <c r="KL250" s="32"/>
      <c r="KM250" s="32"/>
      <c r="KN250" s="32"/>
      <c r="KO250" s="32"/>
      <c r="KP250" s="32"/>
      <c r="KQ250" s="32"/>
      <c r="KR250" s="32"/>
      <c r="KS250" s="32"/>
      <c r="KT250" s="32"/>
      <c r="KU250" s="32"/>
      <c r="KV250" s="32"/>
      <c r="KW250" s="32"/>
      <c r="KX250" s="32"/>
      <c r="KY250" s="32"/>
      <c r="KZ250" s="32"/>
      <c r="LA250" s="32"/>
      <c r="LB250" s="32"/>
      <c r="LC250" s="32"/>
      <c r="LD250" s="32"/>
      <c r="LE250" s="32"/>
      <c r="LF250" s="32"/>
      <c r="LG250" s="32"/>
      <c r="LH250" s="32"/>
      <c r="LI250" s="32"/>
      <c r="LJ250" s="32"/>
      <c r="LK250" s="32"/>
      <c r="LL250" s="32"/>
      <c r="LM250" s="32"/>
      <c r="LN250" s="32"/>
      <c r="LO250" s="32"/>
      <c r="LP250" s="32"/>
      <c r="LQ250" s="32"/>
    </row>
    <row r="251" spans="2:329" x14ac:dyDescent="0.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c r="EJ251" s="32"/>
      <c r="EK251" s="32"/>
      <c r="EL251" s="32"/>
      <c r="EM251" s="32"/>
      <c r="EN251" s="32"/>
      <c r="EO251" s="32"/>
      <c r="EP251" s="32"/>
      <c r="EQ251" s="32"/>
      <c r="ER251" s="32"/>
      <c r="ES251" s="32"/>
      <c r="ET251" s="32"/>
      <c r="EU251" s="32"/>
      <c r="EV251" s="32"/>
      <c r="EW251" s="32"/>
      <c r="EX251" s="32"/>
      <c r="EY251" s="32"/>
      <c r="EZ251" s="32"/>
      <c r="FA251" s="32"/>
      <c r="FB251" s="32"/>
      <c r="FC251" s="32"/>
      <c r="FD251" s="32"/>
      <c r="FE251" s="32"/>
      <c r="FF251" s="32"/>
      <c r="FG251" s="32"/>
      <c r="FH251" s="32"/>
      <c r="FI251" s="32"/>
      <c r="FJ251" s="32"/>
      <c r="FK251" s="32"/>
      <c r="FL251" s="32"/>
      <c r="FM251" s="32"/>
      <c r="FN251" s="32"/>
      <c r="FO251" s="32"/>
      <c r="FP251" s="32"/>
      <c r="FQ251" s="32"/>
      <c r="FR251" s="32"/>
      <c r="FS251" s="32"/>
      <c r="FT251" s="32"/>
      <c r="FU251" s="32"/>
      <c r="FV251" s="32"/>
      <c r="FW251" s="32"/>
      <c r="FX251" s="32"/>
      <c r="FY251" s="32"/>
      <c r="FZ251" s="32"/>
      <c r="GA251" s="32"/>
      <c r="GB251" s="32"/>
      <c r="GC251" s="32"/>
      <c r="GD251" s="32"/>
      <c r="GE251" s="32"/>
      <c r="GF251" s="32"/>
      <c r="GG251" s="32"/>
      <c r="GH251" s="32"/>
      <c r="GI251" s="32"/>
      <c r="GJ251" s="32"/>
      <c r="GK251" s="32"/>
      <c r="GL251" s="32"/>
      <c r="GM251" s="32"/>
      <c r="GN251" s="32"/>
      <c r="GO251" s="32"/>
      <c r="GP251" s="32"/>
      <c r="GQ251" s="32"/>
      <c r="GR251" s="32"/>
      <c r="GS251" s="32"/>
      <c r="GT251" s="32"/>
      <c r="GU251" s="32"/>
      <c r="GV251" s="32"/>
      <c r="GW251" s="32"/>
      <c r="GX251" s="32"/>
      <c r="GY251" s="32"/>
      <c r="GZ251" s="32"/>
      <c r="HA251" s="32"/>
      <c r="HB251" s="32"/>
      <c r="HC251" s="32"/>
      <c r="HD251" s="32"/>
      <c r="HE251" s="32"/>
      <c r="HF251" s="32"/>
      <c r="HG251" s="32"/>
      <c r="HH251" s="32"/>
      <c r="HI251" s="32"/>
      <c r="HJ251" s="32"/>
      <c r="HK251" s="32"/>
      <c r="HL251" s="32"/>
      <c r="HM251" s="32"/>
      <c r="HN251" s="32"/>
      <c r="HO251" s="32"/>
      <c r="HP251" s="32"/>
      <c r="HQ251" s="32"/>
      <c r="HR251" s="32"/>
      <c r="HS251" s="32"/>
      <c r="HT251" s="32"/>
      <c r="HU251" s="32"/>
      <c r="HV251" s="32"/>
      <c r="HW251" s="32"/>
      <c r="HX251" s="32"/>
      <c r="HY251" s="32"/>
      <c r="HZ251" s="32"/>
      <c r="IA251" s="32"/>
      <c r="IB251" s="32"/>
      <c r="IC251" s="32"/>
      <c r="ID251" s="32"/>
      <c r="IE251" s="32"/>
      <c r="IF251" s="32"/>
      <c r="IG251" s="32"/>
      <c r="IH251" s="32"/>
      <c r="II251" s="32"/>
      <c r="IJ251" s="32"/>
      <c r="IK251" s="32"/>
      <c r="IL251" s="32"/>
      <c r="IM251" s="32"/>
      <c r="IN251" s="32"/>
      <c r="IO251" s="32"/>
      <c r="IP251" s="32"/>
      <c r="IQ251" s="32"/>
      <c r="IR251" s="32"/>
      <c r="IS251" s="32"/>
      <c r="IT251" s="32"/>
      <c r="IU251" s="32"/>
      <c r="IV251" s="32"/>
      <c r="IW251" s="32"/>
      <c r="IX251" s="32"/>
      <c r="IY251" s="32"/>
      <c r="IZ251" s="32"/>
      <c r="JA251" s="32"/>
      <c r="JB251" s="32"/>
      <c r="JC251" s="32"/>
      <c r="JD251" s="32"/>
      <c r="JE251" s="32"/>
      <c r="JF251" s="32"/>
      <c r="JG251" s="32"/>
      <c r="JH251" s="32"/>
      <c r="JI251" s="32"/>
      <c r="JJ251" s="32"/>
      <c r="JK251" s="32"/>
      <c r="JL251" s="32"/>
      <c r="JM251" s="32"/>
      <c r="JN251" s="32"/>
      <c r="JO251" s="32"/>
      <c r="JP251" s="32"/>
      <c r="JQ251" s="32"/>
      <c r="JR251" s="32"/>
      <c r="JS251" s="32"/>
      <c r="JT251" s="32"/>
      <c r="JU251" s="32"/>
      <c r="JV251" s="32"/>
      <c r="JW251" s="32"/>
      <c r="JX251" s="32"/>
      <c r="JY251" s="32"/>
      <c r="JZ251" s="32"/>
      <c r="KA251" s="32"/>
      <c r="KB251" s="32"/>
      <c r="KC251" s="32"/>
      <c r="KD251" s="32"/>
      <c r="KE251" s="32"/>
      <c r="KF251" s="32"/>
      <c r="KG251" s="32"/>
      <c r="KH251" s="32"/>
      <c r="KI251" s="32"/>
      <c r="KJ251" s="32"/>
      <c r="KK251" s="32"/>
      <c r="KL251" s="32"/>
      <c r="KM251" s="32"/>
      <c r="KN251" s="32"/>
      <c r="KO251" s="32"/>
      <c r="KP251" s="32"/>
      <c r="KQ251" s="32"/>
      <c r="KR251" s="32"/>
      <c r="KS251" s="32"/>
      <c r="KT251" s="32"/>
      <c r="KU251" s="32"/>
      <c r="KV251" s="32"/>
      <c r="KW251" s="32"/>
      <c r="KX251" s="32"/>
      <c r="KY251" s="32"/>
      <c r="KZ251" s="32"/>
      <c r="LA251" s="32"/>
      <c r="LB251" s="32"/>
      <c r="LC251" s="32"/>
      <c r="LD251" s="32"/>
      <c r="LE251" s="32"/>
      <c r="LF251" s="32"/>
      <c r="LG251" s="32"/>
      <c r="LH251" s="32"/>
      <c r="LI251" s="32"/>
      <c r="LJ251" s="32"/>
      <c r="LK251" s="32"/>
      <c r="LL251" s="32"/>
      <c r="LM251" s="32"/>
      <c r="LN251" s="32"/>
      <c r="LO251" s="32"/>
      <c r="LP251" s="32"/>
      <c r="LQ251" s="32"/>
    </row>
    <row r="252" spans="2:329" x14ac:dyDescent="0.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c r="EJ252" s="32"/>
      <c r="EK252" s="32"/>
      <c r="EL252" s="32"/>
      <c r="EM252" s="32"/>
      <c r="EN252" s="32"/>
      <c r="EO252" s="32"/>
      <c r="EP252" s="32"/>
      <c r="EQ252" s="32"/>
      <c r="ER252" s="32"/>
      <c r="ES252" s="32"/>
      <c r="ET252" s="32"/>
      <c r="EU252" s="32"/>
      <c r="EV252" s="32"/>
      <c r="EW252" s="32"/>
      <c r="EX252" s="32"/>
      <c r="EY252" s="32"/>
      <c r="EZ252" s="32"/>
      <c r="FA252" s="32"/>
      <c r="FB252" s="32"/>
      <c r="FC252" s="32"/>
      <c r="FD252" s="32"/>
      <c r="FE252" s="32"/>
      <c r="FF252" s="32"/>
      <c r="FG252" s="32"/>
      <c r="FH252" s="32"/>
      <c r="FI252" s="32"/>
      <c r="FJ252" s="32"/>
      <c r="FK252" s="32"/>
      <c r="FL252" s="32"/>
      <c r="FM252" s="32"/>
      <c r="FN252" s="32"/>
      <c r="FO252" s="32"/>
      <c r="FP252" s="32"/>
      <c r="FQ252" s="32"/>
      <c r="FR252" s="32"/>
      <c r="FS252" s="32"/>
      <c r="FT252" s="32"/>
      <c r="FU252" s="32"/>
      <c r="FV252" s="32"/>
      <c r="FW252" s="32"/>
      <c r="FX252" s="32"/>
      <c r="FY252" s="32"/>
      <c r="FZ252" s="32"/>
      <c r="GA252" s="32"/>
      <c r="GB252" s="32"/>
      <c r="GC252" s="32"/>
      <c r="GD252" s="32"/>
      <c r="GE252" s="32"/>
      <c r="GF252" s="32"/>
      <c r="GG252" s="32"/>
      <c r="GH252" s="32"/>
      <c r="GI252" s="32"/>
      <c r="GJ252" s="32"/>
      <c r="GK252" s="32"/>
      <c r="GL252" s="32"/>
      <c r="GM252" s="32"/>
      <c r="GN252" s="32"/>
      <c r="GO252" s="32"/>
      <c r="GP252" s="32"/>
      <c r="GQ252" s="32"/>
      <c r="GR252" s="32"/>
      <c r="GS252" s="32"/>
      <c r="GT252" s="32"/>
      <c r="GU252" s="32"/>
      <c r="GV252" s="32"/>
      <c r="GW252" s="32"/>
      <c r="GX252" s="32"/>
      <c r="GY252" s="32"/>
      <c r="GZ252" s="32"/>
      <c r="HA252" s="32"/>
      <c r="HB252" s="32"/>
      <c r="HC252" s="32"/>
      <c r="HD252" s="32"/>
      <c r="HE252" s="32"/>
      <c r="HF252" s="32"/>
      <c r="HG252" s="32"/>
      <c r="HH252" s="32"/>
      <c r="HI252" s="32"/>
      <c r="HJ252" s="32"/>
      <c r="HK252" s="32"/>
      <c r="HL252" s="32"/>
      <c r="HM252" s="32"/>
      <c r="HN252" s="32"/>
      <c r="HO252" s="32"/>
      <c r="HP252" s="32"/>
      <c r="HQ252" s="32"/>
      <c r="HR252" s="32"/>
      <c r="HS252" s="32"/>
      <c r="HT252" s="32"/>
      <c r="HU252" s="32"/>
      <c r="HV252" s="32"/>
      <c r="HW252" s="32"/>
      <c r="HX252" s="32"/>
      <c r="HY252" s="32"/>
      <c r="HZ252" s="32"/>
      <c r="IA252" s="32"/>
      <c r="IB252" s="32"/>
      <c r="IC252" s="32"/>
      <c r="ID252" s="32"/>
      <c r="IE252" s="32"/>
      <c r="IF252" s="32"/>
      <c r="IG252" s="32"/>
      <c r="IH252" s="32"/>
      <c r="II252" s="32"/>
      <c r="IJ252" s="32"/>
      <c r="IK252" s="32"/>
      <c r="IL252" s="32"/>
      <c r="IM252" s="32"/>
      <c r="IN252" s="32"/>
      <c r="IO252" s="32"/>
      <c r="IP252" s="32"/>
      <c r="IQ252" s="32"/>
      <c r="IR252" s="32"/>
      <c r="IS252" s="32"/>
      <c r="IT252" s="32"/>
      <c r="IU252" s="32"/>
      <c r="IV252" s="32"/>
      <c r="IW252" s="32"/>
      <c r="IX252" s="32"/>
      <c r="IY252" s="32"/>
      <c r="IZ252" s="32"/>
      <c r="JA252" s="32"/>
      <c r="JB252" s="32"/>
      <c r="JC252" s="32"/>
      <c r="JD252" s="32"/>
      <c r="JE252" s="32"/>
      <c r="JF252" s="32"/>
      <c r="JG252" s="32"/>
      <c r="JH252" s="32"/>
      <c r="JI252" s="32"/>
      <c r="JJ252" s="32"/>
      <c r="JK252" s="32"/>
      <c r="JL252" s="32"/>
      <c r="JM252" s="32"/>
      <c r="JN252" s="32"/>
      <c r="JO252" s="32"/>
      <c r="JP252" s="32"/>
      <c r="JQ252" s="32"/>
      <c r="JR252" s="32"/>
      <c r="JS252" s="32"/>
      <c r="JT252" s="32"/>
      <c r="JU252" s="32"/>
      <c r="JV252" s="32"/>
      <c r="JW252" s="32"/>
      <c r="JX252" s="32"/>
      <c r="JY252" s="32"/>
      <c r="JZ252" s="32"/>
      <c r="KA252" s="32"/>
      <c r="KB252" s="32"/>
      <c r="KC252" s="32"/>
      <c r="KD252" s="32"/>
      <c r="KE252" s="32"/>
      <c r="KF252" s="32"/>
      <c r="KG252" s="32"/>
      <c r="KH252" s="32"/>
      <c r="KI252" s="32"/>
      <c r="KJ252" s="32"/>
      <c r="KK252" s="32"/>
      <c r="KL252" s="32"/>
      <c r="KM252" s="32"/>
      <c r="KN252" s="32"/>
      <c r="KO252" s="32"/>
      <c r="KP252" s="32"/>
      <c r="KQ252" s="32"/>
      <c r="KR252" s="32"/>
      <c r="KS252" s="32"/>
      <c r="KT252" s="32"/>
      <c r="KU252" s="32"/>
      <c r="KV252" s="32"/>
      <c r="KW252" s="32"/>
      <c r="KX252" s="32"/>
      <c r="KY252" s="32"/>
      <c r="KZ252" s="32"/>
      <c r="LA252" s="32"/>
      <c r="LB252" s="32"/>
      <c r="LC252" s="32"/>
      <c r="LD252" s="32"/>
      <c r="LE252" s="32"/>
      <c r="LF252" s="32"/>
      <c r="LG252" s="32"/>
      <c r="LH252" s="32"/>
      <c r="LI252" s="32"/>
      <c r="LJ252" s="32"/>
      <c r="LK252" s="32"/>
      <c r="LL252" s="32"/>
      <c r="LM252" s="32"/>
      <c r="LN252" s="32"/>
      <c r="LO252" s="32"/>
      <c r="LP252" s="32"/>
      <c r="LQ252" s="32"/>
    </row>
    <row r="253" spans="2:329" x14ac:dyDescent="0.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32"/>
      <c r="DD253" s="32"/>
      <c r="DE253" s="32"/>
      <c r="DF253" s="32"/>
      <c r="DG253" s="32"/>
      <c r="DH253" s="32"/>
      <c r="DI253" s="32"/>
      <c r="DJ253" s="32"/>
      <c r="DK253" s="32"/>
      <c r="DL253" s="32"/>
      <c r="DM253" s="32"/>
      <c r="DN253" s="32"/>
      <c r="DO253" s="32"/>
      <c r="DP253" s="32"/>
      <c r="DQ253" s="32"/>
      <c r="DR253" s="32"/>
      <c r="DS253" s="32"/>
      <c r="DT253" s="32"/>
      <c r="DU253" s="32"/>
      <c r="DV253" s="32"/>
      <c r="DW253" s="32"/>
      <c r="DX253" s="32"/>
      <c r="DY253" s="32"/>
      <c r="DZ253" s="32"/>
      <c r="EA253" s="32"/>
      <c r="EB253" s="32"/>
      <c r="EC253" s="32"/>
      <c r="ED253" s="32"/>
      <c r="EE253" s="32"/>
      <c r="EF253" s="32"/>
      <c r="EG253" s="32"/>
      <c r="EH253" s="32"/>
      <c r="EI253" s="32"/>
      <c r="EJ253" s="32"/>
      <c r="EK253" s="32"/>
      <c r="EL253" s="32"/>
      <c r="EM253" s="32"/>
      <c r="EN253" s="32"/>
      <c r="EO253" s="32"/>
      <c r="EP253" s="32"/>
      <c r="EQ253" s="32"/>
      <c r="ER253" s="32"/>
      <c r="ES253" s="32"/>
      <c r="ET253" s="32"/>
      <c r="EU253" s="32"/>
      <c r="EV253" s="32"/>
      <c r="EW253" s="32"/>
      <c r="EX253" s="32"/>
      <c r="EY253" s="32"/>
      <c r="EZ253" s="32"/>
      <c r="FA253" s="32"/>
      <c r="FB253" s="32"/>
      <c r="FC253" s="32"/>
      <c r="FD253" s="32"/>
      <c r="FE253" s="32"/>
      <c r="FF253" s="32"/>
      <c r="FG253" s="32"/>
      <c r="FH253" s="32"/>
      <c r="FI253" s="32"/>
      <c r="FJ253" s="32"/>
      <c r="FK253" s="32"/>
      <c r="FL253" s="32"/>
      <c r="FM253" s="32"/>
      <c r="FN253" s="32"/>
      <c r="FO253" s="32"/>
      <c r="FP253" s="32"/>
      <c r="FQ253" s="32"/>
      <c r="FR253" s="32"/>
      <c r="FS253" s="32"/>
      <c r="FT253" s="32"/>
      <c r="FU253" s="32"/>
      <c r="FV253" s="32"/>
      <c r="FW253" s="32"/>
      <c r="FX253" s="32"/>
      <c r="FY253" s="32"/>
      <c r="FZ253" s="32"/>
      <c r="GA253" s="32"/>
      <c r="GB253" s="32"/>
      <c r="GC253" s="32"/>
      <c r="GD253" s="32"/>
      <c r="GE253" s="32"/>
      <c r="GF253" s="32"/>
      <c r="GG253" s="32"/>
      <c r="GH253" s="32"/>
      <c r="GI253" s="32"/>
      <c r="GJ253" s="32"/>
      <c r="GK253" s="32"/>
      <c r="GL253" s="32"/>
      <c r="GM253" s="32"/>
      <c r="GN253" s="32"/>
      <c r="GO253" s="32"/>
      <c r="GP253" s="32"/>
      <c r="GQ253" s="32"/>
      <c r="GR253" s="32"/>
      <c r="GS253" s="32"/>
      <c r="GT253" s="32"/>
      <c r="GU253" s="32"/>
      <c r="GV253" s="32"/>
      <c r="GW253" s="32"/>
      <c r="GX253" s="32"/>
      <c r="GY253" s="32"/>
      <c r="GZ253" s="32"/>
      <c r="HA253" s="32"/>
      <c r="HB253" s="32"/>
      <c r="HC253" s="32"/>
      <c r="HD253" s="32"/>
      <c r="HE253" s="32"/>
      <c r="HF253" s="32"/>
      <c r="HG253" s="32"/>
      <c r="HH253" s="32"/>
      <c r="HI253" s="32"/>
      <c r="HJ253" s="32"/>
      <c r="HK253" s="32"/>
      <c r="HL253" s="32"/>
      <c r="HM253" s="32"/>
      <c r="HN253" s="32"/>
      <c r="HO253" s="32"/>
      <c r="HP253" s="32"/>
      <c r="HQ253" s="32"/>
      <c r="HR253" s="32"/>
      <c r="HS253" s="32"/>
      <c r="HT253" s="32"/>
      <c r="HU253" s="32"/>
      <c r="HV253" s="32"/>
      <c r="HW253" s="32"/>
      <c r="HX253" s="32"/>
      <c r="HY253" s="32"/>
      <c r="HZ253" s="32"/>
      <c r="IA253" s="32"/>
      <c r="IB253" s="32"/>
      <c r="IC253" s="32"/>
      <c r="ID253" s="32"/>
      <c r="IE253" s="32"/>
      <c r="IF253" s="32"/>
      <c r="IG253" s="32"/>
      <c r="IH253" s="32"/>
      <c r="II253" s="32"/>
      <c r="IJ253" s="32"/>
      <c r="IK253" s="32"/>
      <c r="IL253" s="32"/>
      <c r="IM253" s="32"/>
      <c r="IN253" s="32"/>
      <c r="IO253" s="32"/>
      <c r="IP253" s="32"/>
      <c r="IQ253" s="32"/>
      <c r="IR253" s="32"/>
      <c r="IS253" s="32"/>
      <c r="IT253" s="32"/>
      <c r="IU253" s="32"/>
      <c r="IV253" s="32"/>
      <c r="IW253" s="32"/>
      <c r="IX253" s="32"/>
      <c r="IY253" s="32"/>
      <c r="IZ253" s="32"/>
      <c r="JA253" s="32"/>
      <c r="JB253" s="32"/>
      <c r="JC253" s="32"/>
      <c r="JD253" s="32"/>
      <c r="JE253" s="32"/>
      <c r="JF253" s="32"/>
      <c r="JG253" s="32"/>
      <c r="JH253" s="32"/>
      <c r="JI253" s="32"/>
      <c r="JJ253" s="32"/>
      <c r="JK253" s="32"/>
      <c r="JL253" s="32"/>
      <c r="JM253" s="32"/>
      <c r="JN253" s="32"/>
      <c r="JO253" s="32"/>
      <c r="JP253" s="32"/>
      <c r="JQ253" s="32"/>
      <c r="JR253" s="32"/>
      <c r="JS253" s="32"/>
      <c r="JT253" s="32"/>
      <c r="JU253" s="32"/>
      <c r="JV253" s="32"/>
      <c r="JW253" s="32"/>
      <c r="JX253" s="32"/>
      <c r="JY253" s="32"/>
      <c r="JZ253" s="32"/>
      <c r="KA253" s="32"/>
      <c r="KB253" s="32"/>
      <c r="KC253" s="32"/>
      <c r="KD253" s="32"/>
      <c r="KE253" s="32"/>
      <c r="KF253" s="32"/>
      <c r="KG253" s="32"/>
      <c r="KH253" s="32"/>
      <c r="KI253" s="32"/>
      <c r="KJ253" s="32"/>
      <c r="KK253" s="32"/>
      <c r="KL253" s="32"/>
      <c r="KM253" s="32"/>
      <c r="KN253" s="32"/>
      <c r="KO253" s="32"/>
      <c r="KP253" s="32"/>
      <c r="KQ253" s="32"/>
      <c r="KR253" s="32"/>
      <c r="KS253" s="32"/>
      <c r="KT253" s="32"/>
      <c r="KU253" s="32"/>
      <c r="KV253" s="32"/>
      <c r="KW253" s="32"/>
      <c r="KX253" s="32"/>
      <c r="KY253" s="32"/>
      <c r="KZ253" s="32"/>
      <c r="LA253" s="32"/>
      <c r="LB253" s="32"/>
      <c r="LC253" s="32"/>
      <c r="LD253" s="32"/>
      <c r="LE253" s="32"/>
      <c r="LF253" s="32"/>
      <c r="LG253" s="32"/>
      <c r="LH253" s="32"/>
      <c r="LI253" s="32"/>
      <c r="LJ253" s="32"/>
      <c r="LK253" s="32"/>
      <c r="LL253" s="32"/>
      <c r="LM253" s="32"/>
      <c r="LN253" s="32"/>
      <c r="LO253" s="32"/>
      <c r="LP253" s="32"/>
      <c r="LQ253" s="32"/>
    </row>
    <row r="254" spans="2:329" x14ac:dyDescent="0.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c r="EJ254" s="32"/>
      <c r="EK254" s="32"/>
      <c r="EL254" s="32"/>
      <c r="EM254" s="32"/>
      <c r="EN254" s="32"/>
      <c r="EO254" s="32"/>
      <c r="EP254" s="32"/>
      <c r="EQ254" s="32"/>
      <c r="ER254" s="32"/>
      <c r="ES254" s="32"/>
      <c r="ET254" s="32"/>
      <c r="EU254" s="32"/>
      <c r="EV254" s="32"/>
      <c r="EW254" s="32"/>
      <c r="EX254" s="32"/>
      <c r="EY254" s="32"/>
      <c r="EZ254" s="32"/>
      <c r="FA254" s="32"/>
      <c r="FB254" s="32"/>
      <c r="FC254" s="32"/>
      <c r="FD254" s="32"/>
      <c r="FE254" s="32"/>
      <c r="FF254" s="32"/>
      <c r="FG254" s="32"/>
      <c r="FH254" s="32"/>
      <c r="FI254" s="32"/>
      <c r="FJ254" s="32"/>
      <c r="FK254" s="32"/>
      <c r="FL254" s="32"/>
      <c r="FM254" s="32"/>
      <c r="FN254" s="32"/>
      <c r="FO254" s="32"/>
      <c r="FP254" s="32"/>
      <c r="FQ254" s="32"/>
      <c r="FR254" s="32"/>
      <c r="FS254" s="32"/>
      <c r="FT254" s="32"/>
      <c r="FU254" s="32"/>
      <c r="FV254" s="32"/>
      <c r="FW254" s="32"/>
      <c r="FX254" s="32"/>
      <c r="FY254" s="32"/>
      <c r="FZ254" s="32"/>
      <c r="GA254" s="32"/>
      <c r="GB254" s="32"/>
      <c r="GC254" s="32"/>
      <c r="GD254" s="32"/>
      <c r="GE254" s="32"/>
      <c r="GF254" s="32"/>
      <c r="GG254" s="32"/>
      <c r="GH254" s="32"/>
      <c r="GI254" s="32"/>
      <c r="GJ254" s="32"/>
      <c r="GK254" s="32"/>
      <c r="GL254" s="32"/>
      <c r="GM254" s="32"/>
      <c r="GN254" s="32"/>
      <c r="GO254" s="32"/>
      <c r="GP254" s="32"/>
      <c r="GQ254" s="32"/>
      <c r="GR254" s="32"/>
      <c r="GS254" s="32"/>
      <c r="GT254" s="32"/>
      <c r="GU254" s="32"/>
      <c r="GV254" s="32"/>
      <c r="GW254" s="32"/>
      <c r="GX254" s="32"/>
      <c r="GY254" s="32"/>
      <c r="GZ254" s="32"/>
      <c r="HA254" s="32"/>
      <c r="HB254" s="32"/>
      <c r="HC254" s="32"/>
      <c r="HD254" s="32"/>
      <c r="HE254" s="32"/>
      <c r="HF254" s="32"/>
      <c r="HG254" s="32"/>
      <c r="HH254" s="32"/>
      <c r="HI254" s="32"/>
      <c r="HJ254" s="32"/>
      <c r="HK254" s="32"/>
      <c r="HL254" s="32"/>
      <c r="HM254" s="32"/>
      <c r="HN254" s="32"/>
      <c r="HO254" s="32"/>
      <c r="HP254" s="32"/>
      <c r="HQ254" s="32"/>
      <c r="HR254" s="32"/>
      <c r="HS254" s="32"/>
      <c r="HT254" s="32"/>
      <c r="HU254" s="32"/>
      <c r="HV254" s="32"/>
      <c r="HW254" s="32"/>
      <c r="HX254" s="32"/>
      <c r="HY254" s="32"/>
      <c r="HZ254" s="32"/>
      <c r="IA254" s="32"/>
      <c r="IB254" s="32"/>
      <c r="IC254" s="32"/>
      <c r="ID254" s="32"/>
      <c r="IE254" s="32"/>
      <c r="IF254" s="32"/>
      <c r="IG254" s="32"/>
      <c r="IH254" s="32"/>
      <c r="II254" s="32"/>
      <c r="IJ254" s="32"/>
      <c r="IK254" s="32"/>
      <c r="IL254" s="32"/>
      <c r="IM254" s="32"/>
      <c r="IN254" s="32"/>
      <c r="IO254" s="32"/>
      <c r="IP254" s="32"/>
      <c r="IQ254" s="32"/>
      <c r="IR254" s="32"/>
      <c r="IS254" s="32"/>
      <c r="IT254" s="32"/>
      <c r="IU254" s="32"/>
      <c r="IV254" s="32"/>
      <c r="IW254" s="32"/>
      <c r="IX254" s="32"/>
      <c r="IY254" s="32"/>
      <c r="IZ254" s="32"/>
      <c r="JA254" s="32"/>
      <c r="JB254" s="32"/>
      <c r="JC254" s="32"/>
      <c r="JD254" s="32"/>
      <c r="JE254" s="32"/>
      <c r="JF254" s="32"/>
      <c r="JG254" s="32"/>
      <c r="JH254" s="32"/>
      <c r="JI254" s="32"/>
      <c r="JJ254" s="32"/>
      <c r="JK254" s="32"/>
      <c r="JL254" s="32"/>
      <c r="JM254" s="32"/>
      <c r="JN254" s="32"/>
      <c r="JO254" s="32"/>
      <c r="JP254" s="32"/>
      <c r="JQ254" s="32"/>
      <c r="JR254" s="32"/>
      <c r="JS254" s="32"/>
      <c r="JT254" s="32"/>
      <c r="JU254" s="32"/>
      <c r="JV254" s="32"/>
      <c r="JW254" s="32"/>
      <c r="JX254" s="32"/>
      <c r="JY254" s="32"/>
      <c r="JZ254" s="32"/>
      <c r="KA254" s="32"/>
      <c r="KB254" s="32"/>
      <c r="KC254" s="32"/>
      <c r="KD254" s="32"/>
      <c r="KE254" s="32"/>
      <c r="KF254" s="32"/>
      <c r="KG254" s="32"/>
      <c r="KH254" s="32"/>
      <c r="KI254" s="32"/>
      <c r="KJ254" s="32"/>
      <c r="KK254" s="32"/>
      <c r="KL254" s="32"/>
      <c r="KM254" s="32"/>
      <c r="KN254" s="32"/>
      <c r="KO254" s="32"/>
      <c r="KP254" s="32"/>
      <c r="KQ254" s="32"/>
      <c r="KR254" s="32"/>
      <c r="KS254" s="32"/>
      <c r="KT254" s="32"/>
      <c r="KU254" s="32"/>
      <c r="KV254" s="32"/>
      <c r="KW254" s="32"/>
      <c r="KX254" s="32"/>
      <c r="KY254" s="32"/>
      <c r="KZ254" s="32"/>
      <c r="LA254" s="32"/>
      <c r="LB254" s="32"/>
      <c r="LC254" s="32"/>
      <c r="LD254" s="32"/>
      <c r="LE254" s="32"/>
      <c r="LF254" s="32"/>
      <c r="LG254" s="32"/>
      <c r="LH254" s="32"/>
      <c r="LI254" s="32"/>
      <c r="LJ254" s="32"/>
      <c r="LK254" s="32"/>
      <c r="LL254" s="32"/>
      <c r="LM254" s="32"/>
      <c r="LN254" s="32"/>
      <c r="LO254" s="32"/>
      <c r="LP254" s="32"/>
      <c r="LQ254" s="32"/>
    </row>
    <row r="255" spans="2:329" x14ac:dyDescent="0.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c r="CP255" s="32"/>
      <c r="CQ255" s="32"/>
      <c r="CR255" s="32"/>
      <c r="CS255" s="32"/>
      <c r="CT255" s="32"/>
      <c r="CU255" s="32"/>
      <c r="CV255" s="32"/>
      <c r="CW255" s="32"/>
      <c r="CX255" s="32"/>
      <c r="CY255" s="32"/>
      <c r="CZ255" s="32"/>
      <c r="DA255" s="32"/>
      <c r="DB255" s="32"/>
      <c r="DC255" s="32"/>
      <c r="DD255" s="32"/>
      <c r="DE255" s="32"/>
      <c r="DF255" s="32"/>
      <c r="DG255" s="32"/>
      <c r="DH255" s="32"/>
      <c r="DI255" s="32"/>
      <c r="DJ255" s="32"/>
      <c r="DK255" s="32"/>
      <c r="DL255" s="32"/>
      <c r="DM255" s="32"/>
      <c r="DN255" s="32"/>
      <c r="DO255" s="32"/>
      <c r="DP255" s="32"/>
      <c r="DQ255" s="32"/>
      <c r="DR255" s="32"/>
      <c r="DS255" s="32"/>
      <c r="DT255" s="32"/>
      <c r="DU255" s="32"/>
      <c r="DV255" s="32"/>
      <c r="DW255" s="32"/>
      <c r="DX255" s="32"/>
      <c r="DY255" s="32"/>
      <c r="DZ255" s="32"/>
      <c r="EA255" s="32"/>
      <c r="EB255" s="32"/>
      <c r="EC255" s="32"/>
      <c r="ED255" s="32"/>
      <c r="EE255" s="32"/>
      <c r="EF255" s="32"/>
      <c r="EG255" s="32"/>
      <c r="EH255" s="32"/>
      <c r="EI255" s="32"/>
      <c r="EJ255" s="32"/>
      <c r="EK255" s="32"/>
      <c r="EL255" s="32"/>
      <c r="EM255" s="32"/>
      <c r="EN255" s="32"/>
      <c r="EO255" s="32"/>
      <c r="EP255" s="32"/>
      <c r="EQ255" s="32"/>
      <c r="ER255" s="32"/>
      <c r="ES255" s="32"/>
      <c r="ET255" s="32"/>
      <c r="EU255" s="32"/>
      <c r="EV255" s="32"/>
      <c r="EW255" s="32"/>
      <c r="EX255" s="32"/>
      <c r="EY255" s="32"/>
      <c r="EZ255" s="32"/>
      <c r="FA255" s="32"/>
      <c r="FB255" s="32"/>
      <c r="FC255" s="32"/>
      <c r="FD255" s="32"/>
      <c r="FE255" s="32"/>
      <c r="FF255" s="32"/>
      <c r="FG255" s="32"/>
      <c r="FH255" s="32"/>
      <c r="FI255" s="32"/>
      <c r="FJ255" s="32"/>
      <c r="FK255" s="32"/>
      <c r="FL255" s="32"/>
      <c r="FM255" s="32"/>
      <c r="FN255" s="32"/>
      <c r="FO255" s="32"/>
      <c r="FP255" s="32"/>
      <c r="FQ255" s="32"/>
      <c r="FR255" s="32"/>
      <c r="FS255" s="32"/>
      <c r="FT255" s="32"/>
      <c r="FU255" s="32"/>
      <c r="FV255" s="32"/>
      <c r="FW255" s="32"/>
      <c r="FX255" s="32"/>
      <c r="FY255" s="32"/>
      <c r="FZ255" s="32"/>
      <c r="GA255" s="32"/>
      <c r="GB255" s="32"/>
      <c r="GC255" s="32"/>
      <c r="GD255" s="32"/>
      <c r="GE255" s="32"/>
      <c r="GF255" s="32"/>
      <c r="GG255" s="32"/>
      <c r="GH255" s="32"/>
      <c r="GI255" s="32"/>
      <c r="GJ255" s="32"/>
      <c r="GK255" s="32"/>
      <c r="GL255" s="32"/>
      <c r="GM255" s="32"/>
      <c r="GN255" s="32"/>
      <c r="GO255" s="32"/>
      <c r="GP255" s="32"/>
      <c r="GQ255" s="32"/>
      <c r="GR255" s="32"/>
      <c r="GS255" s="32"/>
      <c r="GT255" s="32"/>
      <c r="GU255" s="32"/>
      <c r="GV255" s="32"/>
      <c r="GW255" s="32"/>
      <c r="GX255" s="32"/>
      <c r="GY255" s="32"/>
      <c r="GZ255" s="32"/>
      <c r="HA255" s="32"/>
      <c r="HB255" s="32"/>
      <c r="HC255" s="32"/>
      <c r="HD255" s="32"/>
      <c r="HE255" s="32"/>
      <c r="HF255" s="32"/>
      <c r="HG255" s="32"/>
      <c r="HH255" s="32"/>
      <c r="HI255" s="32"/>
      <c r="HJ255" s="32"/>
      <c r="HK255" s="32"/>
      <c r="HL255" s="32"/>
      <c r="HM255" s="32"/>
      <c r="HN255" s="32"/>
      <c r="HO255" s="32"/>
      <c r="HP255" s="32"/>
      <c r="HQ255" s="32"/>
      <c r="HR255" s="32"/>
      <c r="HS255" s="32"/>
      <c r="HT255" s="32"/>
      <c r="HU255" s="32"/>
      <c r="HV255" s="32"/>
      <c r="HW255" s="32"/>
      <c r="HX255" s="32"/>
      <c r="HY255" s="32"/>
      <c r="HZ255" s="32"/>
      <c r="IA255" s="32"/>
      <c r="IB255" s="32"/>
      <c r="IC255" s="32"/>
      <c r="ID255" s="32"/>
      <c r="IE255" s="32"/>
      <c r="IF255" s="32"/>
      <c r="IG255" s="32"/>
      <c r="IH255" s="32"/>
      <c r="II255" s="32"/>
      <c r="IJ255" s="32"/>
      <c r="IK255" s="32"/>
      <c r="IL255" s="32"/>
      <c r="IM255" s="32"/>
      <c r="IN255" s="32"/>
      <c r="IO255" s="32"/>
      <c r="IP255" s="32"/>
      <c r="IQ255" s="32"/>
      <c r="IR255" s="32"/>
      <c r="IS255" s="32"/>
      <c r="IT255" s="32"/>
      <c r="IU255" s="32"/>
      <c r="IV255" s="32"/>
      <c r="IW255" s="32"/>
      <c r="IX255" s="32"/>
      <c r="IY255" s="32"/>
      <c r="IZ255" s="32"/>
      <c r="JA255" s="32"/>
      <c r="JB255" s="32"/>
      <c r="JC255" s="32"/>
      <c r="JD255" s="32"/>
      <c r="JE255" s="32"/>
      <c r="JF255" s="32"/>
      <c r="JG255" s="32"/>
      <c r="JH255" s="32"/>
      <c r="JI255" s="32"/>
      <c r="JJ255" s="32"/>
      <c r="JK255" s="32"/>
      <c r="JL255" s="32"/>
      <c r="JM255" s="32"/>
      <c r="JN255" s="32"/>
      <c r="JO255" s="32"/>
      <c r="JP255" s="32"/>
      <c r="JQ255" s="32"/>
      <c r="JR255" s="32"/>
      <c r="JS255" s="32"/>
      <c r="JT255" s="32"/>
      <c r="JU255" s="32"/>
      <c r="JV255" s="32"/>
      <c r="JW255" s="32"/>
      <c r="JX255" s="32"/>
      <c r="JY255" s="32"/>
      <c r="JZ255" s="32"/>
      <c r="KA255" s="32"/>
      <c r="KB255" s="32"/>
      <c r="KC255" s="32"/>
      <c r="KD255" s="32"/>
      <c r="KE255" s="32"/>
      <c r="KF255" s="32"/>
      <c r="KG255" s="32"/>
      <c r="KH255" s="32"/>
      <c r="KI255" s="32"/>
      <c r="KJ255" s="32"/>
      <c r="KK255" s="32"/>
      <c r="KL255" s="32"/>
      <c r="KM255" s="32"/>
      <c r="KN255" s="32"/>
      <c r="KO255" s="32"/>
      <c r="KP255" s="32"/>
      <c r="KQ255" s="32"/>
      <c r="KR255" s="32"/>
      <c r="KS255" s="32"/>
      <c r="KT255" s="32"/>
      <c r="KU255" s="32"/>
      <c r="KV255" s="32"/>
      <c r="KW255" s="32"/>
      <c r="KX255" s="32"/>
      <c r="KY255" s="32"/>
      <c r="KZ255" s="32"/>
      <c r="LA255" s="32"/>
      <c r="LB255" s="32"/>
      <c r="LC255" s="32"/>
      <c r="LD255" s="32"/>
      <c r="LE255" s="32"/>
      <c r="LF255" s="32"/>
      <c r="LG255" s="32"/>
      <c r="LH255" s="32"/>
      <c r="LI255" s="32"/>
      <c r="LJ255" s="32"/>
      <c r="LK255" s="32"/>
      <c r="LL255" s="32"/>
      <c r="LM255" s="32"/>
      <c r="LN255" s="32"/>
      <c r="LO255" s="32"/>
      <c r="LP255" s="32"/>
      <c r="LQ255" s="32"/>
    </row>
    <row r="256" spans="2:329" x14ac:dyDescent="0.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32"/>
      <c r="DD256" s="32"/>
      <c r="DE256" s="32"/>
      <c r="DF256" s="32"/>
      <c r="DG256" s="32"/>
      <c r="DH256" s="32"/>
      <c r="DI256" s="32"/>
      <c r="DJ256" s="32"/>
      <c r="DK256" s="32"/>
      <c r="DL256" s="32"/>
      <c r="DM256" s="32"/>
      <c r="DN256" s="32"/>
      <c r="DO256" s="32"/>
      <c r="DP256" s="32"/>
      <c r="DQ256" s="32"/>
      <c r="DR256" s="32"/>
      <c r="DS256" s="32"/>
      <c r="DT256" s="32"/>
      <c r="DU256" s="32"/>
      <c r="DV256" s="32"/>
      <c r="DW256" s="32"/>
      <c r="DX256" s="32"/>
      <c r="DY256" s="32"/>
      <c r="DZ256" s="32"/>
      <c r="EA256" s="32"/>
      <c r="EB256" s="32"/>
      <c r="EC256" s="32"/>
      <c r="ED256" s="32"/>
      <c r="EE256" s="32"/>
      <c r="EF256" s="32"/>
      <c r="EG256" s="32"/>
      <c r="EH256" s="32"/>
      <c r="EI256" s="32"/>
      <c r="EJ256" s="32"/>
      <c r="EK256" s="32"/>
      <c r="EL256" s="32"/>
      <c r="EM256" s="32"/>
      <c r="EN256" s="32"/>
      <c r="EO256" s="32"/>
      <c r="EP256" s="32"/>
      <c r="EQ256" s="32"/>
      <c r="ER256" s="32"/>
      <c r="ES256" s="32"/>
      <c r="ET256" s="32"/>
      <c r="EU256" s="32"/>
      <c r="EV256" s="32"/>
      <c r="EW256" s="32"/>
      <c r="EX256" s="32"/>
      <c r="EY256" s="32"/>
      <c r="EZ256" s="32"/>
      <c r="FA256" s="32"/>
      <c r="FB256" s="32"/>
      <c r="FC256" s="32"/>
      <c r="FD256" s="32"/>
      <c r="FE256" s="32"/>
      <c r="FF256" s="32"/>
      <c r="FG256" s="32"/>
      <c r="FH256" s="32"/>
      <c r="FI256" s="32"/>
      <c r="FJ256" s="32"/>
      <c r="FK256" s="32"/>
      <c r="FL256" s="32"/>
      <c r="FM256" s="32"/>
      <c r="FN256" s="32"/>
      <c r="FO256" s="32"/>
      <c r="FP256" s="32"/>
      <c r="FQ256" s="32"/>
      <c r="FR256" s="32"/>
      <c r="FS256" s="32"/>
      <c r="FT256" s="32"/>
      <c r="FU256" s="32"/>
      <c r="FV256" s="32"/>
      <c r="FW256" s="32"/>
      <c r="FX256" s="32"/>
      <c r="FY256" s="32"/>
      <c r="FZ256" s="32"/>
      <c r="GA256" s="32"/>
      <c r="GB256" s="32"/>
      <c r="GC256" s="32"/>
      <c r="GD256" s="32"/>
      <c r="GE256" s="32"/>
      <c r="GF256" s="32"/>
      <c r="GG256" s="32"/>
      <c r="GH256" s="32"/>
      <c r="GI256" s="32"/>
      <c r="GJ256" s="32"/>
      <c r="GK256" s="32"/>
      <c r="GL256" s="32"/>
      <c r="GM256" s="32"/>
      <c r="GN256" s="32"/>
      <c r="GO256" s="32"/>
      <c r="GP256" s="32"/>
      <c r="GQ256" s="32"/>
      <c r="GR256" s="32"/>
      <c r="GS256" s="32"/>
      <c r="GT256" s="32"/>
      <c r="GU256" s="32"/>
      <c r="GV256" s="32"/>
      <c r="GW256" s="32"/>
      <c r="GX256" s="32"/>
      <c r="GY256" s="32"/>
      <c r="GZ256" s="32"/>
      <c r="HA256" s="32"/>
      <c r="HB256" s="32"/>
      <c r="HC256" s="32"/>
      <c r="HD256" s="32"/>
      <c r="HE256" s="32"/>
      <c r="HF256" s="32"/>
      <c r="HG256" s="32"/>
      <c r="HH256" s="32"/>
      <c r="HI256" s="32"/>
      <c r="HJ256" s="32"/>
      <c r="HK256" s="32"/>
      <c r="HL256" s="32"/>
      <c r="HM256" s="32"/>
      <c r="HN256" s="32"/>
      <c r="HO256" s="32"/>
      <c r="HP256" s="32"/>
      <c r="HQ256" s="32"/>
      <c r="HR256" s="32"/>
      <c r="HS256" s="32"/>
      <c r="HT256" s="32"/>
      <c r="HU256" s="32"/>
      <c r="HV256" s="32"/>
      <c r="HW256" s="32"/>
      <c r="HX256" s="32"/>
      <c r="HY256" s="32"/>
      <c r="HZ256" s="32"/>
      <c r="IA256" s="32"/>
      <c r="IB256" s="32"/>
      <c r="IC256" s="32"/>
      <c r="ID256" s="32"/>
      <c r="IE256" s="32"/>
      <c r="IF256" s="32"/>
      <c r="IG256" s="32"/>
      <c r="IH256" s="32"/>
      <c r="II256" s="32"/>
      <c r="IJ256" s="32"/>
      <c r="IK256" s="32"/>
      <c r="IL256" s="32"/>
      <c r="IM256" s="32"/>
      <c r="IN256" s="32"/>
      <c r="IO256" s="32"/>
      <c r="IP256" s="32"/>
      <c r="IQ256" s="32"/>
      <c r="IR256" s="32"/>
      <c r="IS256" s="32"/>
      <c r="IT256" s="32"/>
      <c r="IU256" s="32"/>
      <c r="IV256" s="32"/>
      <c r="IW256" s="32"/>
      <c r="IX256" s="32"/>
      <c r="IY256" s="32"/>
      <c r="IZ256" s="32"/>
      <c r="JA256" s="32"/>
      <c r="JB256" s="32"/>
      <c r="JC256" s="32"/>
      <c r="JD256" s="32"/>
      <c r="JE256" s="32"/>
      <c r="JF256" s="32"/>
      <c r="JG256" s="32"/>
      <c r="JH256" s="32"/>
      <c r="JI256" s="32"/>
      <c r="JJ256" s="32"/>
      <c r="JK256" s="32"/>
      <c r="JL256" s="32"/>
      <c r="JM256" s="32"/>
      <c r="JN256" s="32"/>
      <c r="JO256" s="32"/>
      <c r="JP256" s="32"/>
      <c r="JQ256" s="32"/>
      <c r="JR256" s="32"/>
      <c r="JS256" s="32"/>
      <c r="JT256" s="32"/>
      <c r="JU256" s="32"/>
      <c r="JV256" s="32"/>
      <c r="JW256" s="32"/>
      <c r="JX256" s="32"/>
      <c r="JY256" s="32"/>
      <c r="JZ256" s="32"/>
      <c r="KA256" s="32"/>
      <c r="KB256" s="32"/>
      <c r="KC256" s="32"/>
      <c r="KD256" s="32"/>
      <c r="KE256" s="32"/>
      <c r="KF256" s="32"/>
      <c r="KG256" s="32"/>
      <c r="KH256" s="32"/>
      <c r="KI256" s="32"/>
      <c r="KJ256" s="32"/>
      <c r="KK256" s="32"/>
      <c r="KL256" s="32"/>
      <c r="KM256" s="32"/>
      <c r="KN256" s="32"/>
      <c r="KO256" s="32"/>
      <c r="KP256" s="32"/>
      <c r="KQ256" s="32"/>
      <c r="KR256" s="32"/>
      <c r="KS256" s="32"/>
      <c r="KT256" s="32"/>
      <c r="KU256" s="32"/>
      <c r="KV256" s="32"/>
      <c r="KW256" s="32"/>
      <c r="KX256" s="32"/>
      <c r="KY256" s="32"/>
      <c r="KZ256" s="32"/>
      <c r="LA256" s="32"/>
      <c r="LB256" s="32"/>
      <c r="LC256" s="32"/>
      <c r="LD256" s="32"/>
      <c r="LE256" s="32"/>
      <c r="LF256" s="32"/>
      <c r="LG256" s="32"/>
      <c r="LH256" s="32"/>
      <c r="LI256" s="32"/>
      <c r="LJ256" s="32"/>
      <c r="LK256" s="32"/>
      <c r="LL256" s="32"/>
      <c r="LM256" s="32"/>
      <c r="LN256" s="32"/>
      <c r="LO256" s="32"/>
      <c r="LP256" s="32"/>
      <c r="LQ256" s="32"/>
    </row>
    <row r="257" spans="2:329" x14ac:dyDescent="0.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32"/>
      <c r="DD257" s="32"/>
      <c r="DE257" s="32"/>
      <c r="DF257" s="32"/>
      <c r="DG257" s="32"/>
      <c r="DH257" s="32"/>
      <c r="DI257" s="32"/>
      <c r="DJ257" s="32"/>
      <c r="DK257" s="32"/>
      <c r="DL257" s="32"/>
      <c r="DM257" s="32"/>
      <c r="DN257" s="32"/>
      <c r="DO257" s="32"/>
      <c r="DP257" s="32"/>
      <c r="DQ257" s="32"/>
      <c r="DR257" s="32"/>
      <c r="DS257" s="32"/>
      <c r="DT257" s="32"/>
      <c r="DU257" s="32"/>
      <c r="DV257" s="32"/>
      <c r="DW257" s="32"/>
      <c r="DX257" s="32"/>
      <c r="DY257" s="32"/>
      <c r="DZ257" s="32"/>
      <c r="EA257" s="32"/>
      <c r="EB257" s="32"/>
      <c r="EC257" s="32"/>
      <c r="ED257" s="32"/>
      <c r="EE257" s="32"/>
      <c r="EF257" s="32"/>
      <c r="EG257" s="32"/>
      <c r="EH257" s="32"/>
      <c r="EI257" s="32"/>
      <c r="EJ257" s="32"/>
      <c r="EK257" s="32"/>
      <c r="EL257" s="32"/>
      <c r="EM257" s="32"/>
      <c r="EN257" s="32"/>
      <c r="EO257" s="32"/>
      <c r="EP257" s="32"/>
      <c r="EQ257" s="32"/>
      <c r="ER257" s="32"/>
      <c r="ES257" s="32"/>
      <c r="ET257" s="32"/>
      <c r="EU257" s="32"/>
      <c r="EV257" s="32"/>
      <c r="EW257" s="32"/>
      <c r="EX257" s="32"/>
      <c r="EY257" s="32"/>
      <c r="EZ257" s="32"/>
      <c r="FA257" s="32"/>
      <c r="FB257" s="32"/>
      <c r="FC257" s="32"/>
      <c r="FD257" s="32"/>
      <c r="FE257" s="32"/>
      <c r="FF257" s="32"/>
      <c r="FG257" s="32"/>
      <c r="FH257" s="32"/>
      <c r="FI257" s="32"/>
      <c r="FJ257" s="32"/>
      <c r="FK257" s="32"/>
      <c r="FL257" s="32"/>
      <c r="FM257" s="32"/>
      <c r="FN257" s="32"/>
      <c r="FO257" s="32"/>
      <c r="FP257" s="32"/>
      <c r="FQ257" s="32"/>
      <c r="FR257" s="32"/>
      <c r="FS257" s="32"/>
      <c r="FT257" s="32"/>
      <c r="FU257" s="32"/>
      <c r="FV257" s="32"/>
      <c r="FW257" s="32"/>
      <c r="FX257" s="32"/>
      <c r="FY257" s="32"/>
      <c r="FZ257" s="32"/>
      <c r="GA257" s="32"/>
      <c r="GB257" s="32"/>
      <c r="GC257" s="32"/>
      <c r="GD257" s="32"/>
      <c r="GE257" s="32"/>
      <c r="GF257" s="32"/>
      <c r="GG257" s="32"/>
      <c r="GH257" s="32"/>
      <c r="GI257" s="32"/>
      <c r="GJ257" s="32"/>
      <c r="GK257" s="32"/>
      <c r="GL257" s="32"/>
      <c r="GM257" s="32"/>
      <c r="GN257" s="32"/>
      <c r="GO257" s="32"/>
      <c r="GP257" s="32"/>
      <c r="GQ257" s="32"/>
      <c r="GR257" s="32"/>
      <c r="GS257" s="32"/>
      <c r="GT257" s="32"/>
      <c r="GU257" s="32"/>
      <c r="GV257" s="32"/>
      <c r="GW257" s="32"/>
      <c r="GX257" s="32"/>
      <c r="GY257" s="32"/>
      <c r="GZ257" s="32"/>
      <c r="HA257" s="32"/>
      <c r="HB257" s="32"/>
      <c r="HC257" s="32"/>
      <c r="HD257" s="32"/>
      <c r="HE257" s="32"/>
      <c r="HF257" s="32"/>
      <c r="HG257" s="32"/>
      <c r="HH257" s="32"/>
      <c r="HI257" s="32"/>
      <c r="HJ257" s="32"/>
      <c r="HK257" s="32"/>
      <c r="HL257" s="32"/>
      <c r="HM257" s="32"/>
      <c r="HN257" s="32"/>
      <c r="HO257" s="32"/>
      <c r="HP257" s="32"/>
      <c r="HQ257" s="32"/>
      <c r="HR257" s="32"/>
      <c r="HS257" s="32"/>
      <c r="HT257" s="32"/>
      <c r="HU257" s="32"/>
      <c r="HV257" s="32"/>
      <c r="HW257" s="32"/>
      <c r="HX257" s="32"/>
      <c r="HY257" s="32"/>
      <c r="HZ257" s="32"/>
      <c r="IA257" s="32"/>
      <c r="IB257" s="32"/>
      <c r="IC257" s="32"/>
      <c r="ID257" s="32"/>
      <c r="IE257" s="32"/>
      <c r="IF257" s="32"/>
      <c r="IG257" s="32"/>
      <c r="IH257" s="32"/>
      <c r="II257" s="32"/>
      <c r="IJ257" s="32"/>
      <c r="IK257" s="32"/>
      <c r="IL257" s="32"/>
      <c r="IM257" s="32"/>
      <c r="IN257" s="32"/>
      <c r="IO257" s="32"/>
      <c r="IP257" s="32"/>
      <c r="IQ257" s="32"/>
      <c r="IR257" s="32"/>
      <c r="IS257" s="32"/>
      <c r="IT257" s="32"/>
      <c r="IU257" s="32"/>
      <c r="IV257" s="32"/>
      <c r="IW257" s="32"/>
      <c r="IX257" s="32"/>
      <c r="IY257" s="32"/>
      <c r="IZ257" s="32"/>
      <c r="JA257" s="32"/>
      <c r="JB257" s="32"/>
      <c r="JC257" s="32"/>
      <c r="JD257" s="32"/>
      <c r="JE257" s="32"/>
      <c r="JF257" s="32"/>
      <c r="JG257" s="32"/>
      <c r="JH257" s="32"/>
      <c r="JI257" s="32"/>
      <c r="JJ257" s="32"/>
      <c r="JK257" s="32"/>
      <c r="JL257" s="32"/>
      <c r="JM257" s="32"/>
      <c r="JN257" s="32"/>
      <c r="JO257" s="32"/>
      <c r="JP257" s="32"/>
      <c r="JQ257" s="32"/>
      <c r="JR257" s="32"/>
      <c r="JS257" s="32"/>
      <c r="JT257" s="32"/>
      <c r="JU257" s="32"/>
      <c r="JV257" s="32"/>
      <c r="JW257" s="32"/>
      <c r="JX257" s="32"/>
      <c r="JY257" s="32"/>
      <c r="JZ257" s="32"/>
      <c r="KA257" s="32"/>
      <c r="KB257" s="32"/>
      <c r="KC257" s="32"/>
      <c r="KD257" s="32"/>
      <c r="KE257" s="32"/>
      <c r="KF257" s="32"/>
      <c r="KG257" s="32"/>
      <c r="KH257" s="32"/>
      <c r="KI257" s="32"/>
      <c r="KJ257" s="32"/>
      <c r="KK257" s="32"/>
      <c r="KL257" s="32"/>
      <c r="KM257" s="32"/>
      <c r="KN257" s="32"/>
      <c r="KO257" s="32"/>
      <c r="KP257" s="32"/>
      <c r="KQ257" s="32"/>
      <c r="KR257" s="32"/>
      <c r="KS257" s="32"/>
      <c r="KT257" s="32"/>
      <c r="KU257" s="32"/>
      <c r="KV257" s="32"/>
      <c r="KW257" s="32"/>
      <c r="KX257" s="32"/>
      <c r="KY257" s="32"/>
      <c r="KZ257" s="32"/>
      <c r="LA257" s="32"/>
      <c r="LB257" s="32"/>
      <c r="LC257" s="32"/>
      <c r="LD257" s="32"/>
      <c r="LE257" s="32"/>
      <c r="LF257" s="32"/>
      <c r="LG257" s="32"/>
      <c r="LH257" s="32"/>
      <c r="LI257" s="32"/>
      <c r="LJ257" s="32"/>
      <c r="LK257" s="32"/>
      <c r="LL257" s="32"/>
      <c r="LM257" s="32"/>
      <c r="LN257" s="32"/>
      <c r="LO257" s="32"/>
      <c r="LP257" s="32"/>
      <c r="LQ257" s="32"/>
    </row>
    <row r="258" spans="2:329" x14ac:dyDescent="0.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c r="DP258" s="32"/>
      <c r="DQ258" s="32"/>
      <c r="DR258" s="32"/>
      <c r="DS258" s="32"/>
      <c r="DT258" s="32"/>
      <c r="DU258" s="32"/>
      <c r="DV258" s="32"/>
      <c r="DW258" s="32"/>
      <c r="DX258" s="32"/>
      <c r="DY258" s="32"/>
      <c r="DZ258" s="32"/>
      <c r="EA258" s="32"/>
      <c r="EB258" s="32"/>
      <c r="EC258" s="32"/>
      <c r="ED258" s="32"/>
      <c r="EE258" s="32"/>
      <c r="EF258" s="32"/>
      <c r="EG258" s="32"/>
      <c r="EH258" s="32"/>
      <c r="EI258" s="32"/>
      <c r="EJ258" s="32"/>
      <c r="EK258" s="32"/>
      <c r="EL258" s="32"/>
      <c r="EM258" s="32"/>
      <c r="EN258" s="32"/>
      <c r="EO258" s="32"/>
      <c r="EP258" s="32"/>
      <c r="EQ258" s="32"/>
      <c r="ER258" s="32"/>
      <c r="ES258" s="32"/>
      <c r="ET258" s="32"/>
      <c r="EU258" s="32"/>
      <c r="EV258" s="32"/>
      <c r="EW258" s="32"/>
      <c r="EX258" s="32"/>
      <c r="EY258" s="32"/>
      <c r="EZ258" s="32"/>
      <c r="FA258" s="32"/>
      <c r="FB258" s="32"/>
      <c r="FC258" s="32"/>
      <c r="FD258" s="32"/>
      <c r="FE258" s="32"/>
      <c r="FF258" s="32"/>
      <c r="FG258" s="32"/>
      <c r="FH258" s="32"/>
      <c r="FI258" s="32"/>
      <c r="FJ258" s="32"/>
      <c r="FK258" s="32"/>
      <c r="FL258" s="32"/>
      <c r="FM258" s="32"/>
      <c r="FN258" s="32"/>
      <c r="FO258" s="32"/>
      <c r="FP258" s="32"/>
      <c r="FQ258" s="32"/>
      <c r="FR258" s="32"/>
      <c r="FS258" s="32"/>
      <c r="FT258" s="32"/>
      <c r="FU258" s="32"/>
      <c r="FV258" s="32"/>
      <c r="FW258" s="32"/>
      <c r="FX258" s="32"/>
      <c r="FY258" s="32"/>
      <c r="FZ258" s="32"/>
      <c r="GA258" s="32"/>
      <c r="GB258" s="32"/>
      <c r="GC258" s="32"/>
      <c r="GD258" s="32"/>
      <c r="GE258" s="32"/>
      <c r="GF258" s="32"/>
      <c r="GG258" s="32"/>
      <c r="GH258" s="32"/>
      <c r="GI258" s="32"/>
      <c r="GJ258" s="32"/>
      <c r="GK258" s="32"/>
      <c r="GL258" s="32"/>
      <c r="GM258" s="32"/>
      <c r="GN258" s="32"/>
      <c r="GO258" s="32"/>
      <c r="GP258" s="32"/>
      <c r="GQ258" s="32"/>
      <c r="GR258" s="32"/>
      <c r="GS258" s="32"/>
      <c r="GT258" s="32"/>
      <c r="GU258" s="32"/>
      <c r="GV258" s="32"/>
      <c r="GW258" s="32"/>
      <c r="GX258" s="32"/>
      <c r="GY258" s="32"/>
      <c r="GZ258" s="32"/>
      <c r="HA258" s="32"/>
      <c r="HB258" s="32"/>
      <c r="HC258" s="32"/>
      <c r="HD258" s="32"/>
      <c r="HE258" s="32"/>
      <c r="HF258" s="32"/>
      <c r="HG258" s="32"/>
      <c r="HH258" s="32"/>
      <c r="HI258" s="32"/>
      <c r="HJ258" s="32"/>
      <c r="HK258" s="32"/>
      <c r="HL258" s="32"/>
      <c r="HM258" s="32"/>
      <c r="HN258" s="32"/>
      <c r="HO258" s="32"/>
      <c r="HP258" s="32"/>
      <c r="HQ258" s="32"/>
      <c r="HR258" s="32"/>
      <c r="HS258" s="32"/>
      <c r="HT258" s="32"/>
      <c r="HU258" s="32"/>
      <c r="HV258" s="32"/>
      <c r="HW258" s="32"/>
      <c r="HX258" s="32"/>
      <c r="HY258" s="32"/>
      <c r="HZ258" s="32"/>
      <c r="IA258" s="32"/>
      <c r="IB258" s="32"/>
      <c r="IC258" s="32"/>
      <c r="ID258" s="32"/>
      <c r="IE258" s="32"/>
      <c r="IF258" s="32"/>
      <c r="IG258" s="32"/>
      <c r="IH258" s="32"/>
      <c r="II258" s="32"/>
      <c r="IJ258" s="32"/>
      <c r="IK258" s="32"/>
      <c r="IL258" s="32"/>
      <c r="IM258" s="32"/>
      <c r="IN258" s="32"/>
      <c r="IO258" s="32"/>
      <c r="IP258" s="32"/>
      <c r="IQ258" s="32"/>
      <c r="IR258" s="32"/>
      <c r="IS258" s="32"/>
      <c r="IT258" s="32"/>
      <c r="IU258" s="32"/>
      <c r="IV258" s="32"/>
      <c r="IW258" s="32"/>
      <c r="IX258" s="32"/>
      <c r="IY258" s="32"/>
      <c r="IZ258" s="32"/>
      <c r="JA258" s="32"/>
      <c r="JB258" s="32"/>
      <c r="JC258" s="32"/>
      <c r="JD258" s="32"/>
      <c r="JE258" s="32"/>
      <c r="JF258" s="32"/>
      <c r="JG258" s="32"/>
      <c r="JH258" s="32"/>
      <c r="JI258" s="32"/>
      <c r="JJ258" s="32"/>
      <c r="JK258" s="32"/>
      <c r="JL258" s="32"/>
      <c r="JM258" s="32"/>
      <c r="JN258" s="32"/>
      <c r="JO258" s="32"/>
      <c r="JP258" s="32"/>
      <c r="JQ258" s="32"/>
      <c r="JR258" s="32"/>
      <c r="JS258" s="32"/>
      <c r="JT258" s="32"/>
      <c r="JU258" s="32"/>
      <c r="JV258" s="32"/>
      <c r="JW258" s="32"/>
      <c r="JX258" s="32"/>
      <c r="JY258" s="32"/>
      <c r="JZ258" s="32"/>
      <c r="KA258" s="32"/>
      <c r="KB258" s="32"/>
      <c r="KC258" s="32"/>
      <c r="KD258" s="32"/>
      <c r="KE258" s="32"/>
      <c r="KF258" s="32"/>
      <c r="KG258" s="32"/>
      <c r="KH258" s="32"/>
      <c r="KI258" s="32"/>
      <c r="KJ258" s="32"/>
      <c r="KK258" s="32"/>
      <c r="KL258" s="32"/>
      <c r="KM258" s="32"/>
      <c r="KN258" s="32"/>
      <c r="KO258" s="32"/>
      <c r="KP258" s="32"/>
      <c r="KQ258" s="32"/>
      <c r="KR258" s="32"/>
      <c r="KS258" s="32"/>
      <c r="KT258" s="32"/>
      <c r="KU258" s="32"/>
      <c r="KV258" s="32"/>
      <c r="KW258" s="32"/>
      <c r="KX258" s="32"/>
      <c r="KY258" s="32"/>
      <c r="KZ258" s="32"/>
      <c r="LA258" s="32"/>
      <c r="LB258" s="32"/>
      <c r="LC258" s="32"/>
      <c r="LD258" s="32"/>
      <c r="LE258" s="32"/>
      <c r="LF258" s="32"/>
      <c r="LG258" s="32"/>
      <c r="LH258" s="32"/>
      <c r="LI258" s="32"/>
      <c r="LJ258" s="32"/>
      <c r="LK258" s="32"/>
      <c r="LL258" s="32"/>
      <c r="LM258" s="32"/>
      <c r="LN258" s="32"/>
      <c r="LO258" s="32"/>
      <c r="LP258" s="32"/>
      <c r="LQ258" s="32"/>
    </row>
    <row r="259" spans="2:329" x14ac:dyDescent="0.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c r="DP259" s="32"/>
      <c r="DQ259" s="32"/>
      <c r="DR259" s="32"/>
      <c r="DS259" s="32"/>
      <c r="DT259" s="32"/>
      <c r="DU259" s="32"/>
      <c r="DV259" s="32"/>
      <c r="DW259" s="32"/>
      <c r="DX259" s="32"/>
      <c r="DY259" s="32"/>
      <c r="DZ259" s="32"/>
      <c r="EA259" s="32"/>
      <c r="EB259" s="32"/>
      <c r="EC259" s="32"/>
      <c r="ED259" s="32"/>
      <c r="EE259" s="32"/>
      <c r="EF259" s="32"/>
      <c r="EG259" s="32"/>
      <c r="EH259" s="32"/>
      <c r="EI259" s="32"/>
      <c r="EJ259" s="32"/>
      <c r="EK259" s="32"/>
      <c r="EL259" s="32"/>
      <c r="EM259" s="32"/>
      <c r="EN259" s="32"/>
      <c r="EO259" s="32"/>
      <c r="EP259" s="32"/>
      <c r="EQ259" s="32"/>
      <c r="ER259" s="32"/>
      <c r="ES259" s="32"/>
      <c r="ET259" s="32"/>
      <c r="EU259" s="32"/>
      <c r="EV259" s="32"/>
      <c r="EW259" s="32"/>
      <c r="EX259" s="32"/>
      <c r="EY259" s="32"/>
      <c r="EZ259" s="32"/>
      <c r="FA259" s="32"/>
      <c r="FB259" s="32"/>
      <c r="FC259" s="32"/>
      <c r="FD259" s="32"/>
      <c r="FE259" s="32"/>
      <c r="FF259" s="32"/>
      <c r="FG259" s="32"/>
      <c r="FH259" s="32"/>
      <c r="FI259" s="32"/>
      <c r="FJ259" s="32"/>
      <c r="FK259" s="32"/>
      <c r="FL259" s="32"/>
      <c r="FM259" s="32"/>
      <c r="FN259" s="32"/>
      <c r="FO259" s="32"/>
      <c r="FP259" s="32"/>
      <c r="FQ259" s="32"/>
      <c r="FR259" s="32"/>
      <c r="FS259" s="32"/>
      <c r="FT259" s="32"/>
      <c r="FU259" s="32"/>
      <c r="FV259" s="32"/>
      <c r="FW259" s="32"/>
      <c r="FX259" s="32"/>
      <c r="FY259" s="32"/>
      <c r="FZ259" s="32"/>
      <c r="GA259" s="32"/>
      <c r="GB259" s="32"/>
      <c r="GC259" s="32"/>
      <c r="GD259" s="32"/>
      <c r="GE259" s="32"/>
      <c r="GF259" s="32"/>
      <c r="GG259" s="32"/>
      <c r="GH259" s="32"/>
      <c r="GI259" s="32"/>
      <c r="GJ259" s="32"/>
      <c r="GK259" s="32"/>
      <c r="GL259" s="32"/>
      <c r="GM259" s="32"/>
      <c r="GN259" s="32"/>
      <c r="GO259" s="32"/>
      <c r="GP259" s="32"/>
      <c r="GQ259" s="32"/>
      <c r="GR259" s="32"/>
      <c r="GS259" s="32"/>
      <c r="GT259" s="32"/>
      <c r="GU259" s="32"/>
      <c r="GV259" s="32"/>
      <c r="GW259" s="32"/>
      <c r="GX259" s="32"/>
      <c r="GY259" s="32"/>
      <c r="GZ259" s="32"/>
      <c r="HA259" s="32"/>
      <c r="HB259" s="32"/>
      <c r="HC259" s="32"/>
      <c r="HD259" s="32"/>
      <c r="HE259" s="32"/>
      <c r="HF259" s="32"/>
      <c r="HG259" s="32"/>
      <c r="HH259" s="32"/>
      <c r="HI259" s="32"/>
      <c r="HJ259" s="32"/>
      <c r="HK259" s="32"/>
      <c r="HL259" s="32"/>
      <c r="HM259" s="32"/>
      <c r="HN259" s="32"/>
      <c r="HO259" s="32"/>
      <c r="HP259" s="32"/>
      <c r="HQ259" s="32"/>
      <c r="HR259" s="32"/>
      <c r="HS259" s="32"/>
      <c r="HT259" s="32"/>
      <c r="HU259" s="32"/>
      <c r="HV259" s="32"/>
      <c r="HW259" s="32"/>
      <c r="HX259" s="32"/>
      <c r="HY259" s="32"/>
      <c r="HZ259" s="32"/>
      <c r="IA259" s="32"/>
      <c r="IB259" s="32"/>
      <c r="IC259" s="32"/>
      <c r="ID259" s="32"/>
      <c r="IE259" s="32"/>
      <c r="IF259" s="32"/>
      <c r="IG259" s="32"/>
      <c r="IH259" s="32"/>
      <c r="II259" s="32"/>
      <c r="IJ259" s="32"/>
      <c r="IK259" s="32"/>
      <c r="IL259" s="32"/>
      <c r="IM259" s="32"/>
      <c r="IN259" s="32"/>
      <c r="IO259" s="32"/>
      <c r="IP259" s="32"/>
      <c r="IQ259" s="32"/>
      <c r="IR259" s="32"/>
      <c r="IS259" s="32"/>
      <c r="IT259" s="32"/>
      <c r="IU259" s="32"/>
      <c r="IV259" s="32"/>
      <c r="IW259" s="32"/>
      <c r="IX259" s="32"/>
      <c r="IY259" s="32"/>
      <c r="IZ259" s="32"/>
      <c r="JA259" s="32"/>
      <c r="JB259" s="32"/>
      <c r="JC259" s="32"/>
      <c r="JD259" s="32"/>
      <c r="JE259" s="32"/>
      <c r="JF259" s="32"/>
      <c r="JG259" s="32"/>
      <c r="JH259" s="32"/>
      <c r="JI259" s="32"/>
      <c r="JJ259" s="32"/>
      <c r="JK259" s="32"/>
      <c r="JL259" s="32"/>
      <c r="JM259" s="32"/>
      <c r="JN259" s="32"/>
      <c r="JO259" s="32"/>
      <c r="JP259" s="32"/>
      <c r="JQ259" s="32"/>
      <c r="JR259" s="32"/>
      <c r="JS259" s="32"/>
      <c r="JT259" s="32"/>
      <c r="JU259" s="32"/>
      <c r="JV259" s="32"/>
      <c r="JW259" s="32"/>
      <c r="JX259" s="32"/>
      <c r="JY259" s="32"/>
      <c r="JZ259" s="32"/>
      <c r="KA259" s="32"/>
      <c r="KB259" s="32"/>
      <c r="KC259" s="32"/>
      <c r="KD259" s="32"/>
      <c r="KE259" s="32"/>
      <c r="KF259" s="32"/>
      <c r="KG259" s="32"/>
      <c r="KH259" s="32"/>
      <c r="KI259" s="32"/>
      <c r="KJ259" s="32"/>
      <c r="KK259" s="32"/>
      <c r="KL259" s="32"/>
      <c r="KM259" s="32"/>
      <c r="KN259" s="32"/>
      <c r="KO259" s="32"/>
      <c r="KP259" s="32"/>
      <c r="KQ259" s="32"/>
      <c r="KR259" s="32"/>
      <c r="KS259" s="32"/>
      <c r="KT259" s="32"/>
      <c r="KU259" s="32"/>
      <c r="KV259" s="32"/>
      <c r="KW259" s="32"/>
      <c r="KX259" s="32"/>
      <c r="KY259" s="32"/>
      <c r="KZ259" s="32"/>
      <c r="LA259" s="32"/>
      <c r="LB259" s="32"/>
      <c r="LC259" s="32"/>
      <c r="LD259" s="32"/>
      <c r="LE259" s="32"/>
      <c r="LF259" s="32"/>
      <c r="LG259" s="32"/>
      <c r="LH259" s="32"/>
      <c r="LI259" s="32"/>
      <c r="LJ259" s="32"/>
      <c r="LK259" s="32"/>
      <c r="LL259" s="32"/>
      <c r="LM259" s="32"/>
      <c r="LN259" s="32"/>
      <c r="LO259" s="32"/>
      <c r="LP259" s="32"/>
      <c r="LQ259" s="32"/>
    </row>
    <row r="260" spans="2:329" x14ac:dyDescent="0.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c r="DP260" s="32"/>
      <c r="DQ260" s="32"/>
      <c r="DR260" s="32"/>
      <c r="DS260" s="32"/>
      <c r="DT260" s="32"/>
      <c r="DU260" s="32"/>
      <c r="DV260" s="32"/>
      <c r="DW260" s="32"/>
      <c r="DX260" s="32"/>
      <c r="DY260" s="32"/>
      <c r="DZ260" s="32"/>
      <c r="EA260" s="32"/>
      <c r="EB260" s="32"/>
      <c r="EC260" s="32"/>
      <c r="ED260" s="32"/>
      <c r="EE260" s="32"/>
      <c r="EF260" s="32"/>
      <c r="EG260" s="32"/>
      <c r="EH260" s="32"/>
      <c r="EI260" s="32"/>
      <c r="EJ260" s="32"/>
      <c r="EK260" s="32"/>
      <c r="EL260" s="32"/>
      <c r="EM260" s="32"/>
      <c r="EN260" s="32"/>
      <c r="EO260" s="32"/>
      <c r="EP260" s="32"/>
      <c r="EQ260" s="32"/>
      <c r="ER260" s="32"/>
      <c r="ES260" s="32"/>
      <c r="ET260" s="32"/>
      <c r="EU260" s="32"/>
      <c r="EV260" s="32"/>
      <c r="EW260" s="32"/>
      <c r="EX260" s="32"/>
      <c r="EY260" s="32"/>
      <c r="EZ260" s="32"/>
      <c r="FA260" s="32"/>
      <c r="FB260" s="32"/>
      <c r="FC260" s="32"/>
      <c r="FD260" s="32"/>
      <c r="FE260" s="32"/>
      <c r="FF260" s="32"/>
      <c r="FG260" s="32"/>
      <c r="FH260" s="32"/>
      <c r="FI260" s="32"/>
      <c r="FJ260" s="32"/>
      <c r="FK260" s="32"/>
      <c r="FL260" s="32"/>
      <c r="FM260" s="32"/>
      <c r="FN260" s="32"/>
      <c r="FO260" s="32"/>
      <c r="FP260" s="32"/>
      <c r="FQ260" s="32"/>
      <c r="FR260" s="32"/>
      <c r="FS260" s="32"/>
      <c r="FT260" s="32"/>
      <c r="FU260" s="32"/>
      <c r="FV260" s="32"/>
      <c r="FW260" s="32"/>
      <c r="FX260" s="32"/>
      <c r="FY260" s="32"/>
      <c r="FZ260" s="32"/>
      <c r="GA260" s="32"/>
      <c r="GB260" s="32"/>
      <c r="GC260" s="32"/>
      <c r="GD260" s="32"/>
      <c r="GE260" s="32"/>
      <c r="GF260" s="32"/>
      <c r="GG260" s="32"/>
      <c r="GH260" s="32"/>
      <c r="GI260" s="32"/>
      <c r="GJ260" s="32"/>
      <c r="GK260" s="32"/>
      <c r="GL260" s="32"/>
      <c r="GM260" s="32"/>
      <c r="GN260" s="32"/>
      <c r="GO260" s="32"/>
      <c r="GP260" s="32"/>
      <c r="GQ260" s="32"/>
      <c r="GR260" s="32"/>
      <c r="GS260" s="32"/>
      <c r="GT260" s="32"/>
      <c r="GU260" s="32"/>
      <c r="GV260" s="32"/>
      <c r="GW260" s="32"/>
      <c r="GX260" s="32"/>
      <c r="GY260" s="32"/>
      <c r="GZ260" s="32"/>
      <c r="HA260" s="32"/>
      <c r="HB260" s="32"/>
      <c r="HC260" s="32"/>
      <c r="HD260" s="32"/>
      <c r="HE260" s="32"/>
      <c r="HF260" s="32"/>
      <c r="HG260" s="32"/>
      <c r="HH260" s="32"/>
      <c r="HI260" s="32"/>
      <c r="HJ260" s="32"/>
      <c r="HK260" s="32"/>
      <c r="HL260" s="32"/>
      <c r="HM260" s="32"/>
      <c r="HN260" s="32"/>
      <c r="HO260" s="32"/>
      <c r="HP260" s="32"/>
      <c r="HQ260" s="32"/>
      <c r="HR260" s="32"/>
      <c r="HS260" s="32"/>
      <c r="HT260" s="32"/>
      <c r="HU260" s="32"/>
      <c r="HV260" s="32"/>
      <c r="HW260" s="32"/>
      <c r="HX260" s="32"/>
      <c r="HY260" s="32"/>
      <c r="HZ260" s="32"/>
      <c r="IA260" s="32"/>
      <c r="IB260" s="32"/>
      <c r="IC260" s="32"/>
      <c r="ID260" s="32"/>
      <c r="IE260" s="32"/>
      <c r="IF260" s="32"/>
      <c r="IG260" s="32"/>
      <c r="IH260" s="32"/>
      <c r="II260" s="32"/>
      <c r="IJ260" s="32"/>
      <c r="IK260" s="32"/>
      <c r="IL260" s="32"/>
      <c r="IM260" s="32"/>
      <c r="IN260" s="32"/>
      <c r="IO260" s="32"/>
      <c r="IP260" s="32"/>
      <c r="IQ260" s="32"/>
      <c r="IR260" s="32"/>
      <c r="IS260" s="32"/>
      <c r="IT260" s="32"/>
      <c r="IU260" s="32"/>
      <c r="IV260" s="32"/>
      <c r="IW260" s="32"/>
      <c r="IX260" s="32"/>
      <c r="IY260" s="32"/>
      <c r="IZ260" s="32"/>
      <c r="JA260" s="32"/>
      <c r="JB260" s="32"/>
      <c r="JC260" s="32"/>
      <c r="JD260" s="32"/>
      <c r="JE260" s="32"/>
      <c r="JF260" s="32"/>
      <c r="JG260" s="32"/>
      <c r="JH260" s="32"/>
      <c r="JI260" s="32"/>
      <c r="JJ260" s="32"/>
      <c r="JK260" s="32"/>
      <c r="JL260" s="32"/>
      <c r="JM260" s="32"/>
      <c r="JN260" s="32"/>
      <c r="JO260" s="32"/>
      <c r="JP260" s="32"/>
      <c r="JQ260" s="32"/>
      <c r="JR260" s="32"/>
      <c r="JS260" s="32"/>
      <c r="JT260" s="32"/>
      <c r="JU260" s="32"/>
      <c r="JV260" s="32"/>
      <c r="JW260" s="32"/>
      <c r="JX260" s="32"/>
      <c r="JY260" s="32"/>
      <c r="JZ260" s="32"/>
      <c r="KA260" s="32"/>
      <c r="KB260" s="32"/>
      <c r="KC260" s="32"/>
      <c r="KD260" s="32"/>
      <c r="KE260" s="32"/>
      <c r="KF260" s="32"/>
      <c r="KG260" s="32"/>
      <c r="KH260" s="32"/>
      <c r="KI260" s="32"/>
      <c r="KJ260" s="32"/>
      <c r="KK260" s="32"/>
      <c r="KL260" s="32"/>
      <c r="KM260" s="32"/>
      <c r="KN260" s="32"/>
      <c r="KO260" s="32"/>
      <c r="KP260" s="32"/>
      <c r="KQ260" s="32"/>
      <c r="KR260" s="32"/>
      <c r="KS260" s="32"/>
      <c r="KT260" s="32"/>
      <c r="KU260" s="32"/>
      <c r="KV260" s="32"/>
      <c r="KW260" s="32"/>
      <c r="KX260" s="32"/>
      <c r="KY260" s="32"/>
      <c r="KZ260" s="32"/>
      <c r="LA260" s="32"/>
      <c r="LB260" s="32"/>
      <c r="LC260" s="32"/>
      <c r="LD260" s="32"/>
      <c r="LE260" s="32"/>
      <c r="LF260" s="32"/>
      <c r="LG260" s="32"/>
      <c r="LH260" s="32"/>
      <c r="LI260" s="32"/>
      <c r="LJ260" s="32"/>
      <c r="LK260" s="32"/>
      <c r="LL260" s="32"/>
      <c r="LM260" s="32"/>
      <c r="LN260" s="32"/>
      <c r="LO260" s="32"/>
      <c r="LP260" s="32"/>
      <c r="LQ260" s="32"/>
    </row>
    <row r="261" spans="2:329" x14ac:dyDescent="0.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c r="CP261" s="32"/>
      <c r="CQ261" s="32"/>
      <c r="CR261" s="32"/>
      <c r="CS261" s="32"/>
      <c r="CT261" s="32"/>
      <c r="CU261" s="32"/>
      <c r="CV261" s="32"/>
      <c r="CW261" s="32"/>
      <c r="CX261" s="32"/>
      <c r="CY261" s="32"/>
      <c r="CZ261" s="32"/>
      <c r="DA261" s="32"/>
      <c r="DB261" s="32"/>
      <c r="DC261" s="32"/>
      <c r="DD261" s="32"/>
      <c r="DE261" s="32"/>
      <c r="DF261" s="32"/>
      <c r="DG261" s="32"/>
      <c r="DH261" s="32"/>
      <c r="DI261" s="32"/>
      <c r="DJ261" s="32"/>
      <c r="DK261" s="32"/>
      <c r="DL261" s="32"/>
      <c r="DM261" s="32"/>
      <c r="DN261" s="32"/>
      <c r="DO261" s="32"/>
      <c r="DP261" s="32"/>
      <c r="DQ261" s="32"/>
      <c r="DR261" s="32"/>
      <c r="DS261" s="32"/>
      <c r="DT261" s="32"/>
      <c r="DU261" s="32"/>
      <c r="DV261" s="32"/>
      <c r="DW261" s="32"/>
      <c r="DX261" s="32"/>
      <c r="DY261" s="32"/>
      <c r="DZ261" s="32"/>
      <c r="EA261" s="32"/>
      <c r="EB261" s="32"/>
      <c r="EC261" s="32"/>
      <c r="ED261" s="32"/>
      <c r="EE261" s="32"/>
      <c r="EF261" s="32"/>
      <c r="EG261" s="32"/>
      <c r="EH261" s="32"/>
      <c r="EI261" s="32"/>
      <c r="EJ261" s="32"/>
      <c r="EK261" s="32"/>
      <c r="EL261" s="32"/>
      <c r="EM261" s="32"/>
      <c r="EN261" s="32"/>
      <c r="EO261" s="32"/>
      <c r="EP261" s="32"/>
      <c r="EQ261" s="32"/>
      <c r="ER261" s="32"/>
      <c r="ES261" s="32"/>
      <c r="ET261" s="32"/>
      <c r="EU261" s="32"/>
      <c r="EV261" s="32"/>
      <c r="EW261" s="32"/>
      <c r="EX261" s="32"/>
      <c r="EY261" s="32"/>
      <c r="EZ261" s="32"/>
      <c r="FA261" s="32"/>
      <c r="FB261" s="32"/>
      <c r="FC261" s="32"/>
      <c r="FD261" s="32"/>
      <c r="FE261" s="32"/>
      <c r="FF261" s="32"/>
      <c r="FG261" s="32"/>
      <c r="FH261" s="32"/>
      <c r="FI261" s="32"/>
      <c r="FJ261" s="32"/>
      <c r="FK261" s="32"/>
      <c r="FL261" s="32"/>
      <c r="FM261" s="32"/>
      <c r="FN261" s="32"/>
      <c r="FO261" s="32"/>
      <c r="FP261" s="32"/>
      <c r="FQ261" s="32"/>
      <c r="FR261" s="32"/>
      <c r="FS261" s="32"/>
      <c r="FT261" s="32"/>
      <c r="FU261" s="32"/>
      <c r="FV261" s="32"/>
      <c r="FW261" s="32"/>
      <c r="FX261" s="32"/>
      <c r="FY261" s="32"/>
      <c r="FZ261" s="32"/>
      <c r="GA261" s="32"/>
      <c r="GB261" s="32"/>
      <c r="GC261" s="32"/>
      <c r="GD261" s="32"/>
      <c r="GE261" s="32"/>
      <c r="GF261" s="32"/>
      <c r="GG261" s="32"/>
      <c r="GH261" s="32"/>
      <c r="GI261" s="32"/>
      <c r="GJ261" s="32"/>
      <c r="GK261" s="32"/>
      <c r="GL261" s="32"/>
      <c r="GM261" s="32"/>
      <c r="GN261" s="32"/>
      <c r="GO261" s="32"/>
      <c r="GP261" s="32"/>
      <c r="GQ261" s="32"/>
      <c r="GR261" s="32"/>
      <c r="GS261" s="32"/>
      <c r="GT261" s="32"/>
      <c r="GU261" s="32"/>
      <c r="GV261" s="32"/>
      <c r="GW261" s="32"/>
      <c r="GX261" s="32"/>
      <c r="GY261" s="32"/>
      <c r="GZ261" s="32"/>
      <c r="HA261" s="32"/>
      <c r="HB261" s="32"/>
      <c r="HC261" s="32"/>
      <c r="HD261" s="32"/>
      <c r="HE261" s="32"/>
      <c r="HF261" s="32"/>
      <c r="HG261" s="32"/>
      <c r="HH261" s="32"/>
      <c r="HI261" s="32"/>
      <c r="HJ261" s="32"/>
      <c r="HK261" s="32"/>
      <c r="HL261" s="32"/>
      <c r="HM261" s="32"/>
      <c r="HN261" s="32"/>
      <c r="HO261" s="32"/>
      <c r="HP261" s="32"/>
      <c r="HQ261" s="32"/>
      <c r="HR261" s="32"/>
      <c r="HS261" s="32"/>
      <c r="HT261" s="32"/>
      <c r="HU261" s="32"/>
      <c r="HV261" s="32"/>
      <c r="HW261" s="32"/>
      <c r="HX261" s="32"/>
      <c r="HY261" s="32"/>
      <c r="HZ261" s="32"/>
      <c r="IA261" s="32"/>
      <c r="IB261" s="32"/>
      <c r="IC261" s="32"/>
      <c r="ID261" s="32"/>
      <c r="IE261" s="32"/>
      <c r="IF261" s="32"/>
      <c r="IG261" s="32"/>
      <c r="IH261" s="32"/>
      <c r="II261" s="32"/>
      <c r="IJ261" s="32"/>
      <c r="IK261" s="32"/>
      <c r="IL261" s="32"/>
      <c r="IM261" s="32"/>
      <c r="IN261" s="32"/>
      <c r="IO261" s="32"/>
      <c r="IP261" s="32"/>
      <c r="IQ261" s="32"/>
      <c r="IR261" s="32"/>
      <c r="IS261" s="32"/>
      <c r="IT261" s="32"/>
      <c r="IU261" s="32"/>
      <c r="IV261" s="32"/>
      <c r="IW261" s="32"/>
      <c r="IX261" s="32"/>
      <c r="IY261" s="32"/>
      <c r="IZ261" s="32"/>
      <c r="JA261" s="32"/>
      <c r="JB261" s="32"/>
      <c r="JC261" s="32"/>
      <c r="JD261" s="32"/>
      <c r="JE261" s="32"/>
      <c r="JF261" s="32"/>
      <c r="JG261" s="32"/>
      <c r="JH261" s="32"/>
      <c r="JI261" s="32"/>
      <c r="JJ261" s="32"/>
      <c r="JK261" s="32"/>
      <c r="JL261" s="32"/>
      <c r="JM261" s="32"/>
      <c r="JN261" s="32"/>
      <c r="JO261" s="32"/>
      <c r="JP261" s="32"/>
      <c r="JQ261" s="32"/>
      <c r="JR261" s="32"/>
      <c r="JS261" s="32"/>
      <c r="JT261" s="32"/>
      <c r="JU261" s="32"/>
      <c r="JV261" s="32"/>
      <c r="JW261" s="32"/>
      <c r="JX261" s="32"/>
      <c r="JY261" s="32"/>
      <c r="JZ261" s="32"/>
      <c r="KA261" s="32"/>
      <c r="KB261" s="32"/>
      <c r="KC261" s="32"/>
      <c r="KD261" s="32"/>
      <c r="KE261" s="32"/>
      <c r="KF261" s="32"/>
      <c r="KG261" s="32"/>
      <c r="KH261" s="32"/>
      <c r="KI261" s="32"/>
      <c r="KJ261" s="32"/>
      <c r="KK261" s="32"/>
      <c r="KL261" s="32"/>
      <c r="KM261" s="32"/>
      <c r="KN261" s="32"/>
      <c r="KO261" s="32"/>
      <c r="KP261" s="32"/>
      <c r="KQ261" s="32"/>
      <c r="KR261" s="32"/>
      <c r="KS261" s="32"/>
      <c r="KT261" s="32"/>
      <c r="KU261" s="32"/>
      <c r="KV261" s="32"/>
      <c r="KW261" s="32"/>
      <c r="KX261" s="32"/>
      <c r="KY261" s="32"/>
      <c r="KZ261" s="32"/>
      <c r="LA261" s="32"/>
      <c r="LB261" s="32"/>
      <c r="LC261" s="32"/>
      <c r="LD261" s="32"/>
      <c r="LE261" s="32"/>
      <c r="LF261" s="32"/>
      <c r="LG261" s="32"/>
      <c r="LH261" s="32"/>
      <c r="LI261" s="32"/>
      <c r="LJ261" s="32"/>
      <c r="LK261" s="32"/>
      <c r="LL261" s="32"/>
      <c r="LM261" s="32"/>
      <c r="LN261" s="32"/>
      <c r="LO261" s="32"/>
      <c r="LP261" s="32"/>
      <c r="LQ261" s="32"/>
    </row>
    <row r="262" spans="2:329" x14ac:dyDescent="0.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c r="CP262" s="32"/>
      <c r="CQ262" s="32"/>
      <c r="CR262" s="32"/>
      <c r="CS262" s="32"/>
      <c r="CT262" s="32"/>
      <c r="CU262" s="32"/>
      <c r="CV262" s="32"/>
      <c r="CW262" s="32"/>
      <c r="CX262" s="32"/>
      <c r="CY262" s="32"/>
      <c r="CZ262" s="32"/>
      <c r="DA262" s="32"/>
      <c r="DB262" s="32"/>
      <c r="DC262" s="32"/>
      <c r="DD262" s="32"/>
      <c r="DE262" s="32"/>
      <c r="DF262" s="32"/>
      <c r="DG262" s="32"/>
      <c r="DH262" s="32"/>
      <c r="DI262" s="32"/>
      <c r="DJ262" s="32"/>
      <c r="DK262" s="32"/>
      <c r="DL262" s="32"/>
      <c r="DM262" s="32"/>
      <c r="DN262" s="32"/>
      <c r="DO262" s="32"/>
      <c r="DP262" s="32"/>
      <c r="DQ262" s="32"/>
      <c r="DR262" s="32"/>
      <c r="DS262" s="32"/>
      <c r="DT262" s="32"/>
      <c r="DU262" s="32"/>
      <c r="DV262" s="32"/>
      <c r="DW262" s="32"/>
      <c r="DX262" s="32"/>
      <c r="DY262" s="32"/>
      <c r="DZ262" s="32"/>
      <c r="EA262" s="32"/>
      <c r="EB262" s="32"/>
      <c r="EC262" s="32"/>
      <c r="ED262" s="32"/>
      <c r="EE262" s="32"/>
      <c r="EF262" s="32"/>
      <c r="EG262" s="32"/>
      <c r="EH262" s="32"/>
      <c r="EI262" s="32"/>
      <c r="EJ262" s="32"/>
      <c r="EK262" s="32"/>
      <c r="EL262" s="32"/>
      <c r="EM262" s="32"/>
      <c r="EN262" s="32"/>
      <c r="EO262" s="32"/>
      <c r="EP262" s="32"/>
      <c r="EQ262" s="32"/>
      <c r="ER262" s="32"/>
      <c r="ES262" s="32"/>
      <c r="ET262" s="32"/>
      <c r="EU262" s="32"/>
      <c r="EV262" s="32"/>
      <c r="EW262" s="32"/>
      <c r="EX262" s="32"/>
      <c r="EY262" s="32"/>
      <c r="EZ262" s="32"/>
      <c r="FA262" s="32"/>
      <c r="FB262" s="32"/>
      <c r="FC262" s="32"/>
      <c r="FD262" s="32"/>
      <c r="FE262" s="32"/>
      <c r="FF262" s="32"/>
      <c r="FG262" s="32"/>
      <c r="FH262" s="32"/>
      <c r="FI262" s="32"/>
      <c r="FJ262" s="32"/>
      <c r="FK262" s="32"/>
      <c r="FL262" s="32"/>
      <c r="FM262" s="32"/>
      <c r="FN262" s="32"/>
      <c r="FO262" s="32"/>
      <c r="FP262" s="32"/>
      <c r="FQ262" s="32"/>
      <c r="FR262" s="32"/>
      <c r="FS262" s="32"/>
      <c r="FT262" s="32"/>
      <c r="FU262" s="32"/>
      <c r="FV262" s="32"/>
      <c r="FW262" s="32"/>
      <c r="FX262" s="32"/>
      <c r="FY262" s="32"/>
      <c r="FZ262" s="32"/>
      <c r="GA262" s="32"/>
      <c r="GB262" s="32"/>
      <c r="GC262" s="32"/>
      <c r="GD262" s="32"/>
      <c r="GE262" s="32"/>
      <c r="GF262" s="32"/>
      <c r="GG262" s="32"/>
      <c r="GH262" s="32"/>
      <c r="GI262" s="32"/>
      <c r="GJ262" s="32"/>
      <c r="GK262" s="32"/>
      <c r="GL262" s="32"/>
      <c r="GM262" s="32"/>
      <c r="GN262" s="32"/>
      <c r="GO262" s="32"/>
      <c r="GP262" s="32"/>
      <c r="GQ262" s="32"/>
      <c r="GR262" s="32"/>
      <c r="GS262" s="32"/>
      <c r="GT262" s="32"/>
      <c r="GU262" s="32"/>
      <c r="GV262" s="32"/>
      <c r="GW262" s="32"/>
      <c r="GX262" s="32"/>
      <c r="GY262" s="32"/>
      <c r="GZ262" s="32"/>
      <c r="HA262" s="32"/>
      <c r="HB262" s="32"/>
      <c r="HC262" s="32"/>
      <c r="HD262" s="32"/>
      <c r="HE262" s="32"/>
      <c r="HF262" s="32"/>
      <c r="HG262" s="32"/>
      <c r="HH262" s="32"/>
      <c r="HI262" s="32"/>
      <c r="HJ262" s="32"/>
      <c r="HK262" s="32"/>
      <c r="HL262" s="32"/>
      <c r="HM262" s="32"/>
      <c r="HN262" s="32"/>
      <c r="HO262" s="32"/>
      <c r="HP262" s="32"/>
      <c r="HQ262" s="32"/>
      <c r="HR262" s="32"/>
      <c r="HS262" s="32"/>
      <c r="HT262" s="32"/>
      <c r="HU262" s="32"/>
      <c r="HV262" s="32"/>
      <c r="HW262" s="32"/>
      <c r="HX262" s="32"/>
      <c r="HY262" s="32"/>
      <c r="HZ262" s="32"/>
      <c r="IA262" s="32"/>
      <c r="IB262" s="32"/>
      <c r="IC262" s="32"/>
      <c r="ID262" s="32"/>
      <c r="IE262" s="32"/>
      <c r="IF262" s="32"/>
      <c r="IG262" s="32"/>
      <c r="IH262" s="32"/>
      <c r="II262" s="32"/>
      <c r="IJ262" s="32"/>
      <c r="IK262" s="32"/>
      <c r="IL262" s="32"/>
      <c r="IM262" s="32"/>
      <c r="IN262" s="32"/>
      <c r="IO262" s="32"/>
      <c r="IP262" s="32"/>
      <c r="IQ262" s="32"/>
      <c r="IR262" s="32"/>
      <c r="IS262" s="32"/>
      <c r="IT262" s="32"/>
      <c r="IU262" s="32"/>
      <c r="IV262" s="32"/>
      <c r="IW262" s="32"/>
      <c r="IX262" s="32"/>
      <c r="IY262" s="32"/>
      <c r="IZ262" s="32"/>
      <c r="JA262" s="32"/>
      <c r="JB262" s="32"/>
      <c r="JC262" s="32"/>
      <c r="JD262" s="32"/>
      <c r="JE262" s="32"/>
      <c r="JF262" s="32"/>
      <c r="JG262" s="32"/>
      <c r="JH262" s="32"/>
      <c r="JI262" s="32"/>
      <c r="JJ262" s="32"/>
      <c r="JK262" s="32"/>
      <c r="JL262" s="32"/>
      <c r="JM262" s="32"/>
      <c r="JN262" s="32"/>
      <c r="JO262" s="32"/>
      <c r="JP262" s="32"/>
      <c r="JQ262" s="32"/>
      <c r="JR262" s="32"/>
      <c r="JS262" s="32"/>
      <c r="JT262" s="32"/>
      <c r="JU262" s="32"/>
      <c r="JV262" s="32"/>
      <c r="JW262" s="32"/>
      <c r="JX262" s="32"/>
      <c r="JY262" s="32"/>
      <c r="JZ262" s="32"/>
      <c r="KA262" s="32"/>
      <c r="KB262" s="32"/>
      <c r="KC262" s="32"/>
      <c r="KD262" s="32"/>
      <c r="KE262" s="32"/>
      <c r="KF262" s="32"/>
      <c r="KG262" s="32"/>
      <c r="KH262" s="32"/>
      <c r="KI262" s="32"/>
      <c r="KJ262" s="32"/>
      <c r="KK262" s="32"/>
      <c r="KL262" s="32"/>
      <c r="KM262" s="32"/>
      <c r="KN262" s="32"/>
      <c r="KO262" s="32"/>
      <c r="KP262" s="32"/>
      <c r="KQ262" s="32"/>
      <c r="KR262" s="32"/>
      <c r="KS262" s="32"/>
      <c r="KT262" s="32"/>
      <c r="KU262" s="32"/>
      <c r="KV262" s="32"/>
      <c r="KW262" s="32"/>
      <c r="KX262" s="32"/>
      <c r="KY262" s="32"/>
      <c r="KZ262" s="32"/>
      <c r="LA262" s="32"/>
      <c r="LB262" s="32"/>
      <c r="LC262" s="32"/>
      <c r="LD262" s="32"/>
      <c r="LE262" s="32"/>
      <c r="LF262" s="32"/>
      <c r="LG262" s="32"/>
      <c r="LH262" s="32"/>
      <c r="LI262" s="32"/>
      <c r="LJ262" s="32"/>
      <c r="LK262" s="32"/>
      <c r="LL262" s="32"/>
      <c r="LM262" s="32"/>
      <c r="LN262" s="32"/>
      <c r="LO262" s="32"/>
      <c r="LP262" s="32"/>
      <c r="LQ262" s="32"/>
    </row>
    <row r="263" spans="2:329" x14ac:dyDescent="0.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32"/>
      <c r="DD263" s="32"/>
      <c r="DE263" s="32"/>
      <c r="DF263" s="32"/>
      <c r="DG263" s="32"/>
      <c r="DH263" s="32"/>
      <c r="DI263" s="32"/>
      <c r="DJ263" s="32"/>
      <c r="DK263" s="32"/>
      <c r="DL263" s="32"/>
      <c r="DM263" s="32"/>
      <c r="DN263" s="32"/>
      <c r="DO263" s="32"/>
      <c r="DP263" s="32"/>
      <c r="DQ263" s="32"/>
      <c r="DR263" s="32"/>
      <c r="DS263" s="32"/>
      <c r="DT263" s="32"/>
      <c r="DU263" s="32"/>
      <c r="DV263" s="32"/>
      <c r="DW263" s="32"/>
      <c r="DX263" s="32"/>
      <c r="DY263" s="32"/>
      <c r="DZ263" s="32"/>
      <c r="EA263" s="32"/>
      <c r="EB263" s="32"/>
      <c r="EC263" s="32"/>
      <c r="ED263" s="32"/>
      <c r="EE263" s="32"/>
      <c r="EF263" s="32"/>
      <c r="EG263" s="32"/>
      <c r="EH263" s="32"/>
      <c r="EI263" s="32"/>
      <c r="EJ263" s="32"/>
      <c r="EK263" s="32"/>
      <c r="EL263" s="32"/>
      <c r="EM263" s="32"/>
      <c r="EN263" s="32"/>
      <c r="EO263" s="32"/>
      <c r="EP263" s="32"/>
      <c r="EQ263" s="32"/>
      <c r="ER263" s="32"/>
      <c r="ES263" s="32"/>
      <c r="ET263" s="32"/>
      <c r="EU263" s="32"/>
      <c r="EV263" s="32"/>
      <c r="EW263" s="32"/>
      <c r="EX263" s="32"/>
      <c r="EY263" s="32"/>
      <c r="EZ263" s="32"/>
      <c r="FA263" s="32"/>
      <c r="FB263" s="32"/>
      <c r="FC263" s="32"/>
      <c r="FD263" s="32"/>
      <c r="FE263" s="32"/>
      <c r="FF263" s="32"/>
      <c r="FG263" s="32"/>
      <c r="FH263" s="32"/>
      <c r="FI263" s="32"/>
      <c r="FJ263" s="32"/>
      <c r="FK263" s="32"/>
      <c r="FL263" s="32"/>
      <c r="FM263" s="32"/>
      <c r="FN263" s="32"/>
      <c r="FO263" s="32"/>
      <c r="FP263" s="32"/>
      <c r="FQ263" s="32"/>
      <c r="FR263" s="32"/>
      <c r="FS263" s="32"/>
      <c r="FT263" s="32"/>
      <c r="FU263" s="32"/>
      <c r="FV263" s="32"/>
      <c r="FW263" s="32"/>
      <c r="FX263" s="32"/>
      <c r="FY263" s="32"/>
      <c r="FZ263" s="32"/>
      <c r="GA263" s="32"/>
      <c r="GB263" s="32"/>
      <c r="GC263" s="32"/>
      <c r="GD263" s="32"/>
      <c r="GE263" s="32"/>
      <c r="GF263" s="32"/>
      <c r="GG263" s="32"/>
      <c r="GH263" s="32"/>
      <c r="GI263" s="32"/>
      <c r="GJ263" s="32"/>
      <c r="GK263" s="32"/>
      <c r="GL263" s="32"/>
      <c r="GM263" s="32"/>
      <c r="GN263" s="32"/>
      <c r="GO263" s="32"/>
      <c r="GP263" s="32"/>
      <c r="GQ263" s="32"/>
      <c r="GR263" s="32"/>
      <c r="GS263" s="32"/>
      <c r="GT263" s="32"/>
      <c r="GU263" s="32"/>
      <c r="GV263" s="32"/>
      <c r="GW263" s="32"/>
      <c r="GX263" s="32"/>
      <c r="GY263" s="32"/>
      <c r="GZ263" s="32"/>
      <c r="HA263" s="32"/>
      <c r="HB263" s="32"/>
      <c r="HC263" s="32"/>
      <c r="HD263" s="32"/>
      <c r="HE263" s="32"/>
      <c r="HF263" s="32"/>
      <c r="HG263" s="32"/>
      <c r="HH263" s="32"/>
      <c r="HI263" s="32"/>
      <c r="HJ263" s="32"/>
      <c r="HK263" s="32"/>
      <c r="HL263" s="32"/>
      <c r="HM263" s="32"/>
      <c r="HN263" s="32"/>
      <c r="HO263" s="32"/>
      <c r="HP263" s="32"/>
      <c r="HQ263" s="32"/>
      <c r="HR263" s="32"/>
      <c r="HS263" s="32"/>
      <c r="HT263" s="32"/>
      <c r="HU263" s="32"/>
      <c r="HV263" s="32"/>
      <c r="HW263" s="32"/>
      <c r="HX263" s="32"/>
      <c r="HY263" s="32"/>
      <c r="HZ263" s="32"/>
      <c r="IA263" s="32"/>
      <c r="IB263" s="32"/>
      <c r="IC263" s="32"/>
      <c r="ID263" s="32"/>
      <c r="IE263" s="32"/>
      <c r="IF263" s="32"/>
      <c r="IG263" s="32"/>
      <c r="IH263" s="32"/>
      <c r="II263" s="32"/>
      <c r="IJ263" s="32"/>
      <c r="IK263" s="32"/>
      <c r="IL263" s="32"/>
      <c r="IM263" s="32"/>
      <c r="IN263" s="32"/>
      <c r="IO263" s="32"/>
      <c r="IP263" s="32"/>
      <c r="IQ263" s="32"/>
      <c r="IR263" s="32"/>
      <c r="IS263" s="32"/>
      <c r="IT263" s="32"/>
      <c r="IU263" s="32"/>
      <c r="IV263" s="32"/>
      <c r="IW263" s="32"/>
      <c r="IX263" s="32"/>
      <c r="IY263" s="32"/>
      <c r="IZ263" s="32"/>
      <c r="JA263" s="32"/>
      <c r="JB263" s="32"/>
      <c r="JC263" s="32"/>
      <c r="JD263" s="32"/>
      <c r="JE263" s="32"/>
      <c r="JF263" s="32"/>
      <c r="JG263" s="32"/>
      <c r="JH263" s="32"/>
      <c r="JI263" s="32"/>
      <c r="JJ263" s="32"/>
      <c r="JK263" s="32"/>
      <c r="JL263" s="32"/>
      <c r="JM263" s="32"/>
      <c r="JN263" s="32"/>
      <c r="JO263" s="32"/>
      <c r="JP263" s="32"/>
      <c r="JQ263" s="32"/>
      <c r="JR263" s="32"/>
      <c r="JS263" s="32"/>
      <c r="JT263" s="32"/>
      <c r="JU263" s="32"/>
      <c r="JV263" s="32"/>
      <c r="JW263" s="32"/>
      <c r="JX263" s="32"/>
      <c r="JY263" s="32"/>
      <c r="JZ263" s="32"/>
      <c r="KA263" s="32"/>
      <c r="KB263" s="32"/>
      <c r="KC263" s="32"/>
      <c r="KD263" s="32"/>
      <c r="KE263" s="32"/>
      <c r="KF263" s="32"/>
      <c r="KG263" s="32"/>
      <c r="KH263" s="32"/>
      <c r="KI263" s="32"/>
      <c r="KJ263" s="32"/>
      <c r="KK263" s="32"/>
      <c r="KL263" s="32"/>
      <c r="KM263" s="32"/>
      <c r="KN263" s="32"/>
      <c r="KO263" s="32"/>
      <c r="KP263" s="32"/>
      <c r="KQ263" s="32"/>
      <c r="KR263" s="32"/>
      <c r="KS263" s="32"/>
      <c r="KT263" s="32"/>
      <c r="KU263" s="32"/>
      <c r="KV263" s="32"/>
      <c r="KW263" s="32"/>
      <c r="KX263" s="32"/>
      <c r="KY263" s="32"/>
      <c r="KZ263" s="32"/>
      <c r="LA263" s="32"/>
      <c r="LB263" s="32"/>
      <c r="LC263" s="32"/>
      <c r="LD263" s="32"/>
      <c r="LE263" s="32"/>
      <c r="LF263" s="32"/>
      <c r="LG263" s="32"/>
      <c r="LH263" s="32"/>
      <c r="LI263" s="32"/>
      <c r="LJ263" s="32"/>
      <c r="LK263" s="32"/>
      <c r="LL263" s="32"/>
      <c r="LM263" s="32"/>
      <c r="LN263" s="32"/>
      <c r="LO263" s="32"/>
      <c r="LP263" s="32"/>
      <c r="LQ263" s="32"/>
    </row>
    <row r="264" spans="2:329" x14ac:dyDescent="0.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c r="CP264" s="32"/>
      <c r="CQ264" s="32"/>
      <c r="CR264" s="32"/>
      <c r="CS264" s="32"/>
      <c r="CT264" s="32"/>
      <c r="CU264" s="32"/>
      <c r="CV264" s="32"/>
      <c r="CW264" s="32"/>
      <c r="CX264" s="32"/>
      <c r="CY264" s="32"/>
      <c r="CZ264" s="32"/>
      <c r="DA264" s="32"/>
      <c r="DB264" s="32"/>
      <c r="DC264" s="32"/>
      <c r="DD264" s="32"/>
      <c r="DE264" s="32"/>
      <c r="DF264" s="32"/>
      <c r="DG264" s="32"/>
      <c r="DH264" s="32"/>
      <c r="DI264" s="32"/>
      <c r="DJ264" s="32"/>
      <c r="DK264" s="32"/>
      <c r="DL264" s="32"/>
      <c r="DM264" s="32"/>
      <c r="DN264" s="32"/>
      <c r="DO264" s="32"/>
      <c r="DP264" s="32"/>
      <c r="DQ264" s="32"/>
      <c r="DR264" s="32"/>
      <c r="DS264" s="32"/>
      <c r="DT264" s="32"/>
      <c r="DU264" s="32"/>
      <c r="DV264" s="32"/>
      <c r="DW264" s="32"/>
      <c r="DX264" s="32"/>
      <c r="DY264" s="32"/>
      <c r="DZ264" s="32"/>
      <c r="EA264" s="32"/>
      <c r="EB264" s="32"/>
      <c r="EC264" s="32"/>
      <c r="ED264" s="32"/>
      <c r="EE264" s="32"/>
      <c r="EF264" s="32"/>
      <c r="EG264" s="32"/>
      <c r="EH264" s="32"/>
      <c r="EI264" s="32"/>
      <c r="EJ264" s="32"/>
      <c r="EK264" s="32"/>
      <c r="EL264" s="32"/>
      <c r="EM264" s="32"/>
      <c r="EN264" s="32"/>
      <c r="EO264" s="32"/>
      <c r="EP264" s="32"/>
      <c r="EQ264" s="32"/>
      <c r="ER264" s="32"/>
      <c r="ES264" s="32"/>
      <c r="ET264" s="32"/>
      <c r="EU264" s="32"/>
      <c r="EV264" s="32"/>
      <c r="EW264" s="32"/>
      <c r="EX264" s="32"/>
      <c r="EY264" s="32"/>
      <c r="EZ264" s="32"/>
      <c r="FA264" s="32"/>
      <c r="FB264" s="32"/>
      <c r="FC264" s="32"/>
      <c r="FD264" s="32"/>
      <c r="FE264" s="32"/>
      <c r="FF264" s="32"/>
      <c r="FG264" s="32"/>
      <c r="FH264" s="32"/>
      <c r="FI264" s="32"/>
      <c r="FJ264" s="32"/>
      <c r="FK264" s="32"/>
      <c r="FL264" s="32"/>
      <c r="FM264" s="32"/>
      <c r="FN264" s="32"/>
      <c r="FO264" s="32"/>
      <c r="FP264" s="32"/>
      <c r="FQ264" s="32"/>
      <c r="FR264" s="32"/>
      <c r="FS264" s="32"/>
      <c r="FT264" s="32"/>
      <c r="FU264" s="32"/>
      <c r="FV264" s="32"/>
      <c r="FW264" s="32"/>
      <c r="FX264" s="32"/>
      <c r="FY264" s="32"/>
      <c r="FZ264" s="32"/>
      <c r="GA264" s="32"/>
      <c r="GB264" s="32"/>
      <c r="GC264" s="32"/>
      <c r="GD264" s="32"/>
      <c r="GE264" s="32"/>
      <c r="GF264" s="32"/>
      <c r="GG264" s="32"/>
      <c r="GH264" s="32"/>
      <c r="GI264" s="32"/>
      <c r="GJ264" s="32"/>
      <c r="GK264" s="32"/>
      <c r="GL264" s="32"/>
      <c r="GM264" s="32"/>
      <c r="GN264" s="32"/>
      <c r="GO264" s="32"/>
      <c r="GP264" s="32"/>
      <c r="GQ264" s="32"/>
      <c r="GR264" s="32"/>
      <c r="GS264" s="32"/>
      <c r="GT264" s="32"/>
      <c r="GU264" s="32"/>
      <c r="GV264" s="32"/>
      <c r="GW264" s="32"/>
      <c r="GX264" s="32"/>
      <c r="GY264" s="32"/>
      <c r="GZ264" s="32"/>
      <c r="HA264" s="32"/>
      <c r="HB264" s="32"/>
      <c r="HC264" s="32"/>
      <c r="HD264" s="32"/>
      <c r="HE264" s="32"/>
      <c r="HF264" s="32"/>
      <c r="HG264" s="32"/>
      <c r="HH264" s="32"/>
      <c r="HI264" s="32"/>
      <c r="HJ264" s="32"/>
      <c r="HK264" s="32"/>
      <c r="HL264" s="32"/>
      <c r="HM264" s="32"/>
      <c r="HN264" s="32"/>
      <c r="HO264" s="32"/>
      <c r="HP264" s="32"/>
      <c r="HQ264" s="32"/>
      <c r="HR264" s="32"/>
      <c r="HS264" s="32"/>
      <c r="HT264" s="32"/>
      <c r="HU264" s="32"/>
      <c r="HV264" s="32"/>
      <c r="HW264" s="32"/>
      <c r="HX264" s="32"/>
      <c r="HY264" s="32"/>
      <c r="HZ264" s="32"/>
      <c r="IA264" s="32"/>
      <c r="IB264" s="32"/>
      <c r="IC264" s="32"/>
      <c r="ID264" s="32"/>
      <c r="IE264" s="32"/>
      <c r="IF264" s="32"/>
      <c r="IG264" s="32"/>
      <c r="IH264" s="32"/>
      <c r="II264" s="32"/>
      <c r="IJ264" s="32"/>
      <c r="IK264" s="32"/>
      <c r="IL264" s="32"/>
      <c r="IM264" s="32"/>
      <c r="IN264" s="32"/>
      <c r="IO264" s="32"/>
      <c r="IP264" s="32"/>
      <c r="IQ264" s="32"/>
      <c r="IR264" s="32"/>
      <c r="IS264" s="32"/>
      <c r="IT264" s="32"/>
      <c r="IU264" s="32"/>
      <c r="IV264" s="32"/>
      <c r="IW264" s="32"/>
      <c r="IX264" s="32"/>
      <c r="IY264" s="32"/>
      <c r="IZ264" s="32"/>
      <c r="JA264" s="32"/>
      <c r="JB264" s="32"/>
      <c r="JC264" s="32"/>
      <c r="JD264" s="32"/>
      <c r="JE264" s="32"/>
      <c r="JF264" s="32"/>
      <c r="JG264" s="32"/>
      <c r="JH264" s="32"/>
      <c r="JI264" s="32"/>
      <c r="JJ264" s="32"/>
      <c r="JK264" s="32"/>
      <c r="JL264" s="32"/>
      <c r="JM264" s="32"/>
      <c r="JN264" s="32"/>
      <c r="JO264" s="32"/>
      <c r="JP264" s="32"/>
      <c r="JQ264" s="32"/>
      <c r="JR264" s="32"/>
      <c r="JS264" s="32"/>
      <c r="JT264" s="32"/>
      <c r="JU264" s="32"/>
      <c r="JV264" s="32"/>
      <c r="JW264" s="32"/>
      <c r="JX264" s="32"/>
      <c r="JY264" s="32"/>
      <c r="JZ264" s="32"/>
      <c r="KA264" s="32"/>
      <c r="KB264" s="32"/>
      <c r="KC264" s="32"/>
      <c r="KD264" s="32"/>
      <c r="KE264" s="32"/>
      <c r="KF264" s="32"/>
      <c r="KG264" s="32"/>
      <c r="KH264" s="32"/>
      <c r="KI264" s="32"/>
      <c r="KJ264" s="32"/>
      <c r="KK264" s="32"/>
      <c r="KL264" s="32"/>
      <c r="KM264" s="32"/>
      <c r="KN264" s="32"/>
      <c r="KO264" s="32"/>
      <c r="KP264" s="32"/>
      <c r="KQ264" s="32"/>
      <c r="KR264" s="32"/>
      <c r="KS264" s="32"/>
      <c r="KT264" s="32"/>
      <c r="KU264" s="32"/>
      <c r="KV264" s="32"/>
      <c r="KW264" s="32"/>
      <c r="KX264" s="32"/>
      <c r="KY264" s="32"/>
      <c r="KZ264" s="32"/>
      <c r="LA264" s="32"/>
      <c r="LB264" s="32"/>
      <c r="LC264" s="32"/>
      <c r="LD264" s="32"/>
      <c r="LE264" s="32"/>
      <c r="LF264" s="32"/>
      <c r="LG264" s="32"/>
      <c r="LH264" s="32"/>
      <c r="LI264" s="32"/>
      <c r="LJ264" s="32"/>
      <c r="LK264" s="32"/>
      <c r="LL264" s="32"/>
      <c r="LM264" s="32"/>
      <c r="LN264" s="32"/>
      <c r="LO264" s="32"/>
      <c r="LP264" s="32"/>
      <c r="LQ264" s="32"/>
    </row>
    <row r="265" spans="2:329" x14ac:dyDescent="0.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32"/>
      <c r="DD265" s="32"/>
      <c r="DE265" s="32"/>
      <c r="DF265" s="32"/>
      <c r="DG265" s="32"/>
      <c r="DH265" s="32"/>
      <c r="DI265" s="32"/>
      <c r="DJ265" s="32"/>
      <c r="DK265" s="32"/>
      <c r="DL265" s="32"/>
      <c r="DM265" s="32"/>
      <c r="DN265" s="32"/>
      <c r="DO265" s="32"/>
      <c r="DP265" s="32"/>
      <c r="DQ265" s="32"/>
      <c r="DR265" s="32"/>
      <c r="DS265" s="32"/>
      <c r="DT265" s="32"/>
      <c r="DU265" s="32"/>
      <c r="DV265" s="32"/>
      <c r="DW265" s="32"/>
      <c r="DX265" s="32"/>
      <c r="DY265" s="32"/>
      <c r="DZ265" s="32"/>
      <c r="EA265" s="32"/>
      <c r="EB265" s="32"/>
      <c r="EC265" s="32"/>
      <c r="ED265" s="32"/>
      <c r="EE265" s="32"/>
      <c r="EF265" s="32"/>
      <c r="EG265" s="32"/>
      <c r="EH265" s="32"/>
      <c r="EI265" s="32"/>
      <c r="EJ265" s="32"/>
      <c r="EK265" s="32"/>
      <c r="EL265" s="32"/>
      <c r="EM265" s="32"/>
      <c r="EN265" s="32"/>
      <c r="EO265" s="32"/>
      <c r="EP265" s="32"/>
      <c r="EQ265" s="32"/>
      <c r="ER265" s="32"/>
      <c r="ES265" s="32"/>
      <c r="ET265" s="32"/>
      <c r="EU265" s="32"/>
      <c r="EV265" s="32"/>
      <c r="EW265" s="32"/>
      <c r="EX265" s="32"/>
      <c r="EY265" s="32"/>
      <c r="EZ265" s="32"/>
      <c r="FA265" s="32"/>
      <c r="FB265" s="32"/>
      <c r="FC265" s="32"/>
      <c r="FD265" s="32"/>
      <c r="FE265" s="32"/>
      <c r="FF265" s="32"/>
      <c r="FG265" s="32"/>
      <c r="FH265" s="32"/>
      <c r="FI265" s="32"/>
      <c r="FJ265" s="32"/>
      <c r="FK265" s="32"/>
      <c r="FL265" s="32"/>
      <c r="FM265" s="32"/>
      <c r="FN265" s="32"/>
      <c r="FO265" s="32"/>
      <c r="FP265" s="32"/>
      <c r="FQ265" s="32"/>
      <c r="FR265" s="32"/>
      <c r="FS265" s="32"/>
      <c r="FT265" s="32"/>
      <c r="FU265" s="32"/>
      <c r="FV265" s="32"/>
      <c r="FW265" s="32"/>
      <c r="FX265" s="32"/>
      <c r="FY265" s="32"/>
      <c r="FZ265" s="32"/>
      <c r="GA265" s="32"/>
      <c r="GB265" s="32"/>
      <c r="GC265" s="32"/>
      <c r="GD265" s="32"/>
      <c r="GE265" s="32"/>
      <c r="GF265" s="32"/>
      <c r="GG265" s="32"/>
      <c r="GH265" s="32"/>
      <c r="GI265" s="32"/>
      <c r="GJ265" s="32"/>
      <c r="GK265" s="32"/>
      <c r="GL265" s="32"/>
      <c r="GM265" s="32"/>
      <c r="GN265" s="32"/>
      <c r="GO265" s="32"/>
      <c r="GP265" s="32"/>
      <c r="GQ265" s="32"/>
      <c r="GR265" s="32"/>
      <c r="GS265" s="32"/>
      <c r="GT265" s="32"/>
      <c r="GU265" s="32"/>
      <c r="GV265" s="32"/>
      <c r="GW265" s="32"/>
      <c r="GX265" s="32"/>
      <c r="GY265" s="32"/>
      <c r="GZ265" s="32"/>
      <c r="HA265" s="32"/>
      <c r="HB265" s="32"/>
      <c r="HC265" s="32"/>
      <c r="HD265" s="32"/>
      <c r="HE265" s="32"/>
      <c r="HF265" s="32"/>
      <c r="HG265" s="32"/>
      <c r="HH265" s="32"/>
      <c r="HI265" s="32"/>
      <c r="HJ265" s="32"/>
      <c r="HK265" s="32"/>
      <c r="HL265" s="32"/>
      <c r="HM265" s="32"/>
      <c r="HN265" s="32"/>
      <c r="HO265" s="32"/>
      <c r="HP265" s="32"/>
      <c r="HQ265" s="32"/>
      <c r="HR265" s="32"/>
      <c r="HS265" s="32"/>
      <c r="HT265" s="32"/>
      <c r="HU265" s="32"/>
      <c r="HV265" s="32"/>
      <c r="HW265" s="32"/>
      <c r="HX265" s="32"/>
      <c r="HY265" s="32"/>
      <c r="HZ265" s="32"/>
      <c r="IA265" s="32"/>
      <c r="IB265" s="32"/>
      <c r="IC265" s="32"/>
      <c r="ID265" s="32"/>
      <c r="IE265" s="32"/>
      <c r="IF265" s="32"/>
      <c r="IG265" s="32"/>
      <c r="IH265" s="32"/>
      <c r="II265" s="32"/>
      <c r="IJ265" s="32"/>
      <c r="IK265" s="32"/>
      <c r="IL265" s="32"/>
      <c r="IM265" s="32"/>
      <c r="IN265" s="32"/>
      <c r="IO265" s="32"/>
      <c r="IP265" s="32"/>
      <c r="IQ265" s="32"/>
      <c r="IR265" s="32"/>
      <c r="IS265" s="32"/>
      <c r="IT265" s="32"/>
      <c r="IU265" s="32"/>
      <c r="IV265" s="32"/>
      <c r="IW265" s="32"/>
      <c r="IX265" s="32"/>
      <c r="IY265" s="32"/>
      <c r="IZ265" s="32"/>
      <c r="JA265" s="32"/>
      <c r="JB265" s="32"/>
      <c r="JC265" s="32"/>
      <c r="JD265" s="32"/>
      <c r="JE265" s="32"/>
      <c r="JF265" s="32"/>
      <c r="JG265" s="32"/>
      <c r="JH265" s="32"/>
      <c r="JI265" s="32"/>
      <c r="JJ265" s="32"/>
      <c r="JK265" s="32"/>
      <c r="JL265" s="32"/>
      <c r="JM265" s="32"/>
      <c r="JN265" s="32"/>
      <c r="JO265" s="32"/>
      <c r="JP265" s="32"/>
      <c r="JQ265" s="32"/>
      <c r="JR265" s="32"/>
      <c r="JS265" s="32"/>
      <c r="JT265" s="32"/>
      <c r="JU265" s="32"/>
      <c r="JV265" s="32"/>
      <c r="JW265" s="32"/>
      <c r="JX265" s="32"/>
      <c r="JY265" s="32"/>
      <c r="JZ265" s="32"/>
      <c r="KA265" s="32"/>
      <c r="KB265" s="32"/>
      <c r="KC265" s="32"/>
      <c r="KD265" s="32"/>
      <c r="KE265" s="32"/>
      <c r="KF265" s="32"/>
      <c r="KG265" s="32"/>
      <c r="KH265" s="32"/>
      <c r="KI265" s="32"/>
      <c r="KJ265" s="32"/>
      <c r="KK265" s="32"/>
      <c r="KL265" s="32"/>
      <c r="KM265" s="32"/>
      <c r="KN265" s="32"/>
      <c r="KO265" s="32"/>
      <c r="KP265" s="32"/>
      <c r="KQ265" s="32"/>
      <c r="KR265" s="32"/>
      <c r="KS265" s="32"/>
      <c r="KT265" s="32"/>
      <c r="KU265" s="32"/>
      <c r="KV265" s="32"/>
      <c r="KW265" s="32"/>
      <c r="KX265" s="32"/>
      <c r="KY265" s="32"/>
      <c r="KZ265" s="32"/>
      <c r="LA265" s="32"/>
      <c r="LB265" s="32"/>
      <c r="LC265" s="32"/>
      <c r="LD265" s="32"/>
      <c r="LE265" s="32"/>
      <c r="LF265" s="32"/>
      <c r="LG265" s="32"/>
      <c r="LH265" s="32"/>
      <c r="LI265" s="32"/>
      <c r="LJ265" s="32"/>
      <c r="LK265" s="32"/>
      <c r="LL265" s="32"/>
      <c r="LM265" s="32"/>
      <c r="LN265" s="32"/>
      <c r="LO265" s="32"/>
      <c r="LP265" s="32"/>
      <c r="LQ265" s="32"/>
    </row>
    <row r="266" spans="2:329" x14ac:dyDescent="0.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32"/>
      <c r="DD266" s="32"/>
      <c r="DE266" s="32"/>
      <c r="DF266" s="32"/>
      <c r="DG266" s="32"/>
      <c r="DH266" s="32"/>
      <c r="DI266" s="32"/>
      <c r="DJ266" s="32"/>
      <c r="DK266" s="32"/>
      <c r="DL266" s="32"/>
      <c r="DM266" s="32"/>
      <c r="DN266" s="32"/>
      <c r="DO266" s="32"/>
      <c r="DP266" s="32"/>
      <c r="DQ266" s="32"/>
      <c r="DR266" s="32"/>
      <c r="DS266" s="32"/>
      <c r="DT266" s="32"/>
      <c r="DU266" s="32"/>
      <c r="DV266" s="32"/>
      <c r="DW266" s="32"/>
      <c r="DX266" s="32"/>
      <c r="DY266" s="32"/>
      <c r="DZ266" s="32"/>
      <c r="EA266" s="32"/>
      <c r="EB266" s="32"/>
      <c r="EC266" s="32"/>
      <c r="ED266" s="32"/>
      <c r="EE266" s="32"/>
      <c r="EF266" s="32"/>
      <c r="EG266" s="32"/>
      <c r="EH266" s="32"/>
      <c r="EI266" s="32"/>
      <c r="EJ266" s="32"/>
      <c r="EK266" s="32"/>
      <c r="EL266" s="32"/>
      <c r="EM266" s="32"/>
      <c r="EN266" s="32"/>
      <c r="EO266" s="32"/>
      <c r="EP266" s="32"/>
      <c r="EQ266" s="32"/>
      <c r="ER266" s="32"/>
      <c r="ES266" s="32"/>
      <c r="ET266" s="32"/>
      <c r="EU266" s="32"/>
      <c r="EV266" s="32"/>
      <c r="EW266" s="32"/>
      <c r="EX266" s="32"/>
      <c r="EY266" s="32"/>
      <c r="EZ266" s="32"/>
      <c r="FA266" s="32"/>
      <c r="FB266" s="32"/>
      <c r="FC266" s="32"/>
      <c r="FD266" s="32"/>
      <c r="FE266" s="32"/>
      <c r="FF266" s="32"/>
      <c r="FG266" s="32"/>
      <c r="FH266" s="32"/>
      <c r="FI266" s="32"/>
      <c r="FJ266" s="32"/>
      <c r="FK266" s="32"/>
      <c r="FL266" s="32"/>
      <c r="FM266" s="32"/>
      <c r="FN266" s="32"/>
      <c r="FO266" s="32"/>
      <c r="FP266" s="32"/>
      <c r="FQ266" s="32"/>
      <c r="FR266" s="32"/>
      <c r="FS266" s="32"/>
      <c r="FT266" s="32"/>
      <c r="FU266" s="32"/>
      <c r="FV266" s="32"/>
      <c r="FW266" s="32"/>
      <c r="FX266" s="32"/>
      <c r="FY266" s="32"/>
      <c r="FZ266" s="32"/>
      <c r="GA266" s="32"/>
      <c r="GB266" s="32"/>
      <c r="GC266" s="32"/>
      <c r="GD266" s="32"/>
      <c r="GE266" s="32"/>
      <c r="GF266" s="32"/>
      <c r="GG266" s="32"/>
      <c r="GH266" s="32"/>
      <c r="GI266" s="32"/>
      <c r="GJ266" s="32"/>
      <c r="GK266" s="32"/>
      <c r="GL266" s="32"/>
      <c r="GM266" s="32"/>
      <c r="GN266" s="32"/>
      <c r="GO266" s="32"/>
      <c r="GP266" s="32"/>
      <c r="GQ266" s="32"/>
      <c r="GR266" s="32"/>
      <c r="GS266" s="32"/>
      <c r="GT266" s="32"/>
      <c r="GU266" s="32"/>
      <c r="GV266" s="32"/>
      <c r="GW266" s="32"/>
      <c r="GX266" s="32"/>
      <c r="GY266" s="32"/>
      <c r="GZ266" s="32"/>
      <c r="HA266" s="32"/>
      <c r="HB266" s="32"/>
      <c r="HC266" s="32"/>
      <c r="HD266" s="32"/>
      <c r="HE266" s="32"/>
      <c r="HF266" s="32"/>
      <c r="HG266" s="32"/>
      <c r="HH266" s="32"/>
      <c r="HI266" s="32"/>
      <c r="HJ266" s="32"/>
      <c r="HK266" s="32"/>
      <c r="HL266" s="32"/>
      <c r="HM266" s="32"/>
      <c r="HN266" s="32"/>
      <c r="HO266" s="32"/>
      <c r="HP266" s="32"/>
      <c r="HQ266" s="32"/>
      <c r="HR266" s="32"/>
      <c r="HS266" s="32"/>
      <c r="HT266" s="32"/>
      <c r="HU266" s="32"/>
      <c r="HV266" s="32"/>
      <c r="HW266" s="32"/>
      <c r="HX266" s="32"/>
      <c r="HY266" s="32"/>
      <c r="HZ266" s="32"/>
      <c r="IA266" s="32"/>
      <c r="IB266" s="32"/>
      <c r="IC266" s="32"/>
      <c r="ID266" s="32"/>
      <c r="IE266" s="32"/>
      <c r="IF266" s="32"/>
      <c r="IG266" s="32"/>
      <c r="IH266" s="32"/>
      <c r="II266" s="32"/>
      <c r="IJ266" s="32"/>
      <c r="IK266" s="32"/>
      <c r="IL266" s="32"/>
      <c r="IM266" s="32"/>
      <c r="IN266" s="32"/>
      <c r="IO266" s="32"/>
      <c r="IP266" s="32"/>
      <c r="IQ266" s="32"/>
      <c r="IR266" s="32"/>
      <c r="IS266" s="32"/>
      <c r="IT266" s="32"/>
      <c r="IU266" s="32"/>
      <c r="IV266" s="32"/>
      <c r="IW266" s="32"/>
      <c r="IX266" s="32"/>
      <c r="IY266" s="32"/>
      <c r="IZ266" s="32"/>
      <c r="JA266" s="32"/>
      <c r="JB266" s="32"/>
      <c r="JC266" s="32"/>
      <c r="JD266" s="32"/>
      <c r="JE266" s="32"/>
      <c r="JF266" s="32"/>
      <c r="JG266" s="32"/>
      <c r="JH266" s="32"/>
      <c r="JI266" s="32"/>
      <c r="JJ266" s="32"/>
      <c r="JK266" s="32"/>
      <c r="JL266" s="32"/>
      <c r="JM266" s="32"/>
      <c r="JN266" s="32"/>
      <c r="JO266" s="32"/>
      <c r="JP266" s="32"/>
      <c r="JQ266" s="32"/>
      <c r="JR266" s="32"/>
      <c r="JS266" s="32"/>
      <c r="JT266" s="32"/>
      <c r="JU266" s="32"/>
      <c r="JV266" s="32"/>
      <c r="JW266" s="32"/>
      <c r="JX266" s="32"/>
      <c r="JY266" s="32"/>
      <c r="JZ266" s="32"/>
      <c r="KA266" s="32"/>
      <c r="KB266" s="32"/>
      <c r="KC266" s="32"/>
      <c r="KD266" s="32"/>
      <c r="KE266" s="32"/>
      <c r="KF266" s="32"/>
      <c r="KG266" s="32"/>
      <c r="KH266" s="32"/>
      <c r="KI266" s="32"/>
      <c r="KJ266" s="32"/>
      <c r="KK266" s="32"/>
      <c r="KL266" s="32"/>
      <c r="KM266" s="32"/>
      <c r="KN266" s="32"/>
      <c r="KO266" s="32"/>
      <c r="KP266" s="32"/>
      <c r="KQ266" s="32"/>
      <c r="KR266" s="32"/>
      <c r="KS266" s="32"/>
      <c r="KT266" s="32"/>
      <c r="KU266" s="32"/>
      <c r="KV266" s="32"/>
      <c r="KW266" s="32"/>
      <c r="KX266" s="32"/>
      <c r="KY266" s="32"/>
      <c r="KZ266" s="32"/>
      <c r="LA266" s="32"/>
      <c r="LB266" s="32"/>
      <c r="LC266" s="32"/>
      <c r="LD266" s="32"/>
      <c r="LE266" s="32"/>
      <c r="LF266" s="32"/>
      <c r="LG266" s="32"/>
      <c r="LH266" s="32"/>
      <c r="LI266" s="32"/>
      <c r="LJ266" s="32"/>
      <c r="LK266" s="32"/>
      <c r="LL266" s="32"/>
      <c r="LM266" s="32"/>
      <c r="LN266" s="32"/>
      <c r="LO266" s="32"/>
      <c r="LP266" s="32"/>
      <c r="LQ266" s="32"/>
    </row>
    <row r="267" spans="2:329" x14ac:dyDescent="0.2">
      <c r="B267" s="32"/>
      <c r="C267" s="32"/>
      <c r="D267" s="32"/>
      <c r="E267" s="32"/>
      <c r="F267" s="32"/>
      <c r="G267" s="32"/>
      <c r="H267" s="32"/>
      <c r="I267" s="32"/>
    </row>
  </sheetData>
  <sheetProtection algorithmName="SHA-512" hashValue="iTgRGK67tC1UUPaBhvOtC9MF/UpwC+10TBC/famlCFciAw2rKtLN0iNm0l0yslBG8h5j7tlXUNq/ZscqMUZjEA==" saltValue="pzSoc9yfHA6u2Od7s/EdEw==" spinCount="100000" sheet="1" selectLockedCells="1"/>
  <mergeCells count="3">
    <mergeCell ref="J11:O11"/>
    <mergeCell ref="B60:D60"/>
    <mergeCell ref="I22:K22"/>
  </mergeCells>
  <dataValidations count="1">
    <dataValidation type="list" allowBlank="1" showInputMessage="1" showErrorMessage="1" sqref="D5:F5" xr:uid="{00000000-0002-0000-0100-000001000000}">
      <formula1>#REF!</formula1>
    </dataValidation>
  </dataValidations>
  <pageMargins left="0.7" right="0.7" top="0.75" bottom="0.75" header="0.3" footer="0.3"/>
  <pageSetup scale="66" orientation="landscape" r:id="rId1"/>
  <ignoredErrors>
    <ignoredError sqref="D11 D30 D34 D41 F41 F34 F30 F11"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'Pull Down'!$A$2:$A$5</xm:f>
          </x14:formula1>
          <xm:sqref>D3 F3</xm:sqref>
        </x14:dataValidation>
        <x14:dataValidation type="list" allowBlank="1" showInputMessage="1" showErrorMessage="1" xr:uid="{49A92049-495F-644F-9840-1F171EEC1A65}">
          <x14:formula1>
            <xm:f>'Pull Down'!$E$2:$E$3</xm:f>
          </x14:formula1>
          <xm:sqref>C12:C13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R37"/>
  <sheetViews>
    <sheetView workbookViewId="0">
      <selection activeCell="R9" sqref="R9"/>
    </sheetView>
  </sheetViews>
  <sheetFormatPr baseColWidth="10" defaultColWidth="11" defaultRowHeight="16" x14ac:dyDescent="0.2"/>
  <cols>
    <col min="2" max="2" width="27.1640625" customWidth="1"/>
    <col min="3" max="3" width="13.1640625" customWidth="1"/>
    <col min="4" max="4" width="13.6640625" customWidth="1"/>
    <col min="6" max="6" width="15.5" customWidth="1"/>
    <col min="7" max="7" width="15.6640625" customWidth="1"/>
    <col min="8" max="8" width="13.1640625" customWidth="1"/>
    <col min="9" max="9" width="14.1640625" customWidth="1"/>
    <col min="10" max="10" width="14.6640625" customWidth="1"/>
    <col min="11" max="11" width="12.6640625" customWidth="1"/>
    <col min="12" max="12" width="13.1640625" customWidth="1"/>
    <col min="13" max="14" width="13.6640625" customWidth="1"/>
    <col min="17" max="17" width="14" bestFit="1" customWidth="1"/>
    <col min="18" max="18" width="12.5" bestFit="1" customWidth="1"/>
  </cols>
  <sheetData>
    <row r="1" spans="2:18" ht="17" thickBot="1" x14ac:dyDescent="0.25">
      <c r="B1" s="20" t="s">
        <v>8</v>
      </c>
      <c r="C1" s="20" t="s">
        <v>9</v>
      </c>
    </row>
    <row r="2" spans="2:18" ht="25" thickTop="1" x14ac:dyDescent="0.3">
      <c r="B2" t="s">
        <v>0</v>
      </c>
      <c r="C2" s="6">
        <v>15750</v>
      </c>
      <c r="F2" s="275">
        <v>2025</v>
      </c>
      <c r="G2" s="276"/>
      <c r="H2" s="276"/>
      <c r="I2" s="276"/>
      <c r="J2" s="276"/>
      <c r="K2" s="276"/>
      <c r="L2" s="276"/>
      <c r="M2" s="276"/>
      <c r="N2" s="277"/>
      <c r="P2" t="s">
        <v>5</v>
      </c>
      <c r="Q2" t="s">
        <v>252</v>
      </c>
      <c r="R2" t="s">
        <v>251</v>
      </c>
    </row>
    <row r="3" spans="2:18" ht="22" thickBot="1" x14ac:dyDescent="0.3">
      <c r="B3" t="s">
        <v>1</v>
      </c>
      <c r="C3" s="9">
        <v>31500</v>
      </c>
      <c r="F3" s="1"/>
      <c r="G3" s="65" t="s">
        <v>0</v>
      </c>
      <c r="H3" s="65"/>
      <c r="I3" s="278" t="s">
        <v>1</v>
      </c>
      <c r="J3" s="278"/>
      <c r="K3" s="278" t="s">
        <v>7</v>
      </c>
      <c r="L3" s="278"/>
      <c r="M3" s="278" t="s">
        <v>24</v>
      </c>
      <c r="N3" s="279"/>
      <c r="P3" t="s">
        <v>21</v>
      </c>
      <c r="Q3" s="16">
        <v>394600</v>
      </c>
      <c r="R3" s="16">
        <v>100000</v>
      </c>
    </row>
    <row r="4" spans="2:18" ht="20" thickTop="1" x14ac:dyDescent="0.25">
      <c r="B4" t="s">
        <v>6</v>
      </c>
      <c r="C4" s="6">
        <v>23625</v>
      </c>
      <c r="F4" s="2"/>
      <c r="G4" s="3" t="s">
        <v>2</v>
      </c>
      <c r="H4" s="26" t="s">
        <v>3</v>
      </c>
      <c r="I4" s="27" t="s">
        <v>2</v>
      </c>
      <c r="J4" s="26" t="s">
        <v>3</v>
      </c>
      <c r="K4" s="27" t="s">
        <v>2</v>
      </c>
      <c r="L4" s="4" t="s">
        <v>3</v>
      </c>
      <c r="M4" s="27" t="s">
        <v>2</v>
      </c>
      <c r="N4" s="26" t="s">
        <v>3</v>
      </c>
      <c r="P4" t="s">
        <v>253</v>
      </c>
      <c r="Q4" s="16">
        <v>197300</v>
      </c>
      <c r="R4" s="16">
        <v>50000</v>
      </c>
    </row>
    <row r="5" spans="2:18" ht="19" x14ac:dyDescent="0.25">
      <c r="B5" t="s">
        <v>24</v>
      </c>
      <c r="C5" s="16">
        <f>C3/2</f>
        <v>15750</v>
      </c>
      <c r="F5" s="5">
        <v>0.1</v>
      </c>
      <c r="G5" s="6">
        <v>0</v>
      </c>
      <c r="H5" s="6">
        <v>11925</v>
      </c>
      <c r="I5" s="28">
        <v>0</v>
      </c>
      <c r="J5" s="7">
        <v>23850</v>
      </c>
      <c r="K5" s="28"/>
      <c r="L5" s="7">
        <v>16550</v>
      </c>
      <c r="M5" s="28">
        <f>0.5*I5</f>
        <v>0</v>
      </c>
      <c r="N5" s="7">
        <f>0.5*J5</f>
        <v>11925</v>
      </c>
      <c r="P5" t="s">
        <v>23</v>
      </c>
      <c r="Q5" s="16">
        <v>197300</v>
      </c>
      <c r="R5" s="16">
        <v>50000</v>
      </c>
    </row>
    <row r="6" spans="2:18" ht="19" x14ac:dyDescent="0.25">
      <c r="F6" s="8">
        <v>0.12</v>
      </c>
      <c r="G6" s="9">
        <f t="shared" ref="G6:G11" si="0">H5+0.01</f>
        <v>11925.01</v>
      </c>
      <c r="H6" s="9">
        <v>48475</v>
      </c>
      <c r="I6" s="29">
        <f>J5+0.01</f>
        <v>23850.01</v>
      </c>
      <c r="J6" s="10">
        <v>96950</v>
      </c>
      <c r="K6" s="29">
        <f>L5+0.01</f>
        <v>16550.009999999998</v>
      </c>
      <c r="L6" s="10">
        <v>63100</v>
      </c>
      <c r="M6" s="29">
        <f t="shared" ref="M6:N11" si="1">0.5*I6</f>
        <v>11925.004999999999</v>
      </c>
      <c r="N6" s="10">
        <f t="shared" si="1"/>
        <v>48475</v>
      </c>
      <c r="P6" t="s">
        <v>5</v>
      </c>
      <c r="Q6" s="16">
        <v>197300</v>
      </c>
      <c r="R6" s="16">
        <v>50000</v>
      </c>
    </row>
    <row r="7" spans="2:18" ht="19" x14ac:dyDescent="0.25">
      <c r="B7" s="20" t="s">
        <v>12</v>
      </c>
      <c r="C7" s="20"/>
      <c r="D7" s="20" t="s">
        <v>15</v>
      </c>
      <c r="F7" s="5">
        <v>0.22</v>
      </c>
      <c r="G7" s="6">
        <f t="shared" si="0"/>
        <v>48475.01</v>
      </c>
      <c r="H7" s="6">
        <v>103350</v>
      </c>
      <c r="I7" s="28">
        <f t="shared" ref="I7:I11" si="2">J6+0.01</f>
        <v>96950.01</v>
      </c>
      <c r="J7" s="7">
        <v>206700</v>
      </c>
      <c r="K7" s="28">
        <f t="shared" ref="K7:K11" si="3">L6+0.01</f>
        <v>63100.01</v>
      </c>
      <c r="L7" s="7">
        <v>100500</v>
      </c>
      <c r="M7" s="28">
        <f t="shared" si="1"/>
        <v>48475.004999999997</v>
      </c>
      <c r="N7" s="7">
        <f t="shared" si="1"/>
        <v>103350</v>
      </c>
    </row>
    <row r="8" spans="2:18" ht="19" x14ac:dyDescent="0.25">
      <c r="B8" t="s">
        <v>13</v>
      </c>
      <c r="C8" s="19">
        <v>0.124</v>
      </c>
      <c r="D8" s="16">
        <v>176100</v>
      </c>
      <c r="F8" s="8">
        <v>0.24</v>
      </c>
      <c r="G8" s="9">
        <f t="shared" si="0"/>
        <v>103350.01</v>
      </c>
      <c r="H8" s="9">
        <v>197300</v>
      </c>
      <c r="I8" s="29">
        <f t="shared" si="2"/>
        <v>206700.01</v>
      </c>
      <c r="J8" s="10">
        <v>394600</v>
      </c>
      <c r="K8" s="29">
        <f t="shared" si="3"/>
        <v>100500.01</v>
      </c>
      <c r="L8" s="10">
        <v>191150</v>
      </c>
      <c r="M8" s="29">
        <f t="shared" si="1"/>
        <v>103350.005</v>
      </c>
      <c r="N8" s="10">
        <f t="shared" si="1"/>
        <v>197300</v>
      </c>
    </row>
    <row r="9" spans="2:18" ht="19" x14ac:dyDescent="0.25">
      <c r="B9" t="s">
        <v>14</v>
      </c>
      <c r="C9" s="19">
        <v>2.9000000000000001E-2</v>
      </c>
      <c r="F9" s="5">
        <v>0.32</v>
      </c>
      <c r="G9" s="6">
        <f t="shared" si="0"/>
        <v>197300.01</v>
      </c>
      <c r="H9" s="6">
        <v>250525</v>
      </c>
      <c r="I9" s="28">
        <f t="shared" si="2"/>
        <v>394600.01</v>
      </c>
      <c r="J9" s="7">
        <v>501050</v>
      </c>
      <c r="K9" s="28">
        <f t="shared" si="3"/>
        <v>191150.01</v>
      </c>
      <c r="L9" s="7">
        <v>243700</v>
      </c>
      <c r="M9" s="28">
        <f t="shared" si="1"/>
        <v>197300.005</v>
      </c>
      <c r="N9" s="7">
        <f t="shared" si="1"/>
        <v>250525</v>
      </c>
    </row>
    <row r="10" spans="2:18" ht="19" x14ac:dyDescent="0.25">
      <c r="B10" t="s">
        <v>250</v>
      </c>
      <c r="D10" s="16">
        <v>7493</v>
      </c>
      <c r="F10" s="8">
        <v>0.35</v>
      </c>
      <c r="G10" s="9">
        <f t="shared" si="0"/>
        <v>250525.01</v>
      </c>
      <c r="H10" s="246">
        <v>626350</v>
      </c>
      <c r="I10" s="29">
        <f t="shared" si="2"/>
        <v>501050.01</v>
      </c>
      <c r="J10" s="241">
        <v>751600</v>
      </c>
      <c r="K10" s="29">
        <f t="shared" si="3"/>
        <v>243700.01</v>
      </c>
      <c r="L10" s="241">
        <v>609350</v>
      </c>
      <c r="M10" s="29">
        <f t="shared" si="1"/>
        <v>250525.005</v>
      </c>
      <c r="N10" s="10">
        <f t="shared" si="1"/>
        <v>375800</v>
      </c>
    </row>
    <row r="11" spans="2:18" ht="20" thickBot="1" x14ac:dyDescent="0.3">
      <c r="F11" s="11">
        <v>0.37</v>
      </c>
      <c r="G11" s="30">
        <f t="shared" si="0"/>
        <v>626350.01</v>
      </c>
      <c r="H11" s="247" t="s">
        <v>4</v>
      </c>
      <c r="I11" s="30">
        <f t="shared" si="2"/>
        <v>751600.01</v>
      </c>
      <c r="J11" s="13" t="s">
        <v>4</v>
      </c>
      <c r="K11" s="30">
        <f t="shared" si="3"/>
        <v>609350.01</v>
      </c>
      <c r="L11" s="13" t="s">
        <v>4</v>
      </c>
      <c r="M11" s="30">
        <f t="shared" si="1"/>
        <v>375800.005</v>
      </c>
      <c r="N11" s="14" t="s">
        <v>4</v>
      </c>
    </row>
    <row r="12" spans="2:18" ht="18" thickTop="1" thickBot="1" x14ac:dyDescent="0.25">
      <c r="B12" s="280" t="s">
        <v>16</v>
      </c>
      <c r="C12" s="280"/>
      <c r="D12" s="280"/>
    </row>
    <row r="13" spans="2:18" ht="25" thickTop="1" x14ac:dyDescent="0.3">
      <c r="B13" t="s">
        <v>0</v>
      </c>
      <c r="C13" s="16">
        <v>200000</v>
      </c>
      <c r="D13" s="18">
        <v>8.9999999999999993E-3</v>
      </c>
      <c r="F13" s="275" t="s">
        <v>254</v>
      </c>
      <c r="G13" s="276"/>
      <c r="H13" s="276"/>
      <c r="I13" s="276"/>
      <c r="J13" s="276"/>
      <c r="K13" s="276"/>
      <c r="L13" s="276"/>
      <c r="M13" s="276"/>
      <c r="N13" s="277"/>
    </row>
    <row r="14" spans="2:18" ht="22" thickBot="1" x14ac:dyDescent="0.3">
      <c r="B14" t="s">
        <v>1</v>
      </c>
      <c r="C14" s="16">
        <v>250000</v>
      </c>
      <c r="D14" s="18">
        <v>8.9999999999999993E-3</v>
      </c>
      <c r="F14" s="1"/>
      <c r="G14" s="278" t="s">
        <v>0</v>
      </c>
      <c r="H14" s="278"/>
      <c r="I14" s="278" t="s">
        <v>1</v>
      </c>
      <c r="J14" s="278"/>
      <c r="K14" s="278" t="s">
        <v>6</v>
      </c>
      <c r="L14" s="278"/>
      <c r="M14" s="278" t="s">
        <v>24</v>
      </c>
      <c r="N14" s="279"/>
    </row>
    <row r="15" spans="2:18" ht="21" thickTop="1" thickBot="1" x14ac:dyDescent="0.3">
      <c r="B15" t="s">
        <v>6</v>
      </c>
      <c r="C15" s="16">
        <v>200000</v>
      </c>
      <c r="D15" s="18">
        <v>8.9999999999999993E-3</v>
      </c>
      <c r="F15" s="2"/>
      <c r="G15" s="27" t="s">
        <v>2</v>
      </c>
      <c r="H15" s="26" t="s">
        <v>3</v>
      </c>
      <c r="I15" s="27" t="s">
        <v>2</v>
      </c>
      <c r="J15" s="26" t="s">
        <v>3</v>
      </c>
      <c r="K15" s="15" t="s">
        <v>2</v>
      </c>
      <c r="L15" s="4" t="s">
        <v>3</v>
      </c>
      <c r="M15" s="3" t="s">
        <v>2</v>
      </c>
      <c r="N15" s="26" t="s">
        <v>3</v>
      </c>
    </row>
    <row r="16" spans="2:18" ht="21" thickTop="1" thickBot="1" x14ac:dyDescent="0.3">
      <c r="B16" t="s">
        <v>24</v>
      </c>
      <c r="C16" s="16">
        <v>125000</v>
      </c>
      <c r="D16" s="18">
        <v>8.9999999999999993E-3</v>
      </c>
      <c r="F16" s="5">
        <v>0</v>
      </c>
      <c r="G16" s="28">
        <v>0</v>
      </c>
      <c r="H16" s="7">
        <v>48350</v>
      </c>
      <c r="I16" s="28">
        <v>0</v>
      </c>
      <c r="J16" s="7">
        <v>96700</v>
      </c>
      <c r="K16" s="6">
        <v>0</v>
      </c>
      <c r="L16" s="7">
        <v>64750</v>
      </c>
      <c r="M16" s="28">
        <f>0.5*I16</f>
        <v>0</v>
      </c>
      <c r="N16" s="237">
        <f>0.5*J16</f>
        <v>48350</v>
      </c>
    </row>
    <row r="17" spans="2:14" ht="20" thickTop="1" x14ac:dyDescent="0.25">
      <c r="F17" s="8">
        <v>0.15</v>
      </c>
      <c r="G17" s="29">
        <f>H16+0.01</f>
        <v>48350.01</v>
      </c>
      <c r="H17" s="10">
        <v>533400</v>
      </c>
      <c r="I17" s="29">
        <f>J16+0.01</f>
        <v>96700.01</v>
      </c>
      <c r="J17" s="10">
        <v>600050</v>
      </c>
      <c r="K17" s="9">
        <f>L16+0.01</f>
        <v>64750.01</v>
      </c>
      <c r="L17" s="10">
        <v>566700</v>
      </c>
      <c r="M17" s="29">
        <f t="shared" ref="M17:N18" si="4">0.5*I17</f>
        <v>48350.004999999997</v>
      </c>
      <c r="N17" s="10">
        <f t="shared" si="4"/>
        <v>300025</v>
      </c>
    </row>
    <row r="18" spans="2:14" ht="20" thickBot="1" x14ac:dyDescent="0.3">
      <c r="B18" t="s">
        <v>18</v>
      </c>
      <c r="C18" s="16">
        <v>168600</v>
      </c>
      <c r="F18" s="11">
        <v>0.2</v>
      </c>
      <c r="G18" s="30">
        <f>H17+0.01</f>
        <v>533400.01</v>
      </c>
      <c r="H18" s="13" t="s">
        <v>4</v>
      </c>
      <c r="I18" s="30">
        <f>J17+0.01</f>
        <v>600050.01</v>
      </c>
      <c r="J18" s="13" t="s">
        <v>4</v>
      </c>
      <c r="K18" s="12">
        <f>L17+0.01</f>
        <v>566700.01</v>
      </c>
      <c r="L18" s="13" t="s">
        <v>4</v>
      </c>
      <c r="M18" s="45">
        <f t="shared" si="4"/>
        <v>300025.005</v>
      </c>
      <c r="N18" s="13" t="s">
        <v>4</v>
      </c>
    </row>
    <row r="19" spans="2:14" ht="17" thickTop="1" x14ac:dyDescent="0.2"/>
    <row r="20" spans="2:14" x14ac:dyDescent="0.2">
      <c r="F20" t="s">
        <v>40</v>
      </c>
      <c r="H20" t="s">
        <v>0</v>
      </c>
      <c r="I20" t="s">
        <v>1</v>
      </c>
      <c r="J20" t="s">
        <v>6</v>
      </c>
      <c r="K20" t="s">
        <v>30</v>
      </c>
      <c r="M20" t="s">
        <v>41</v>
      </c>
    </row>
    <row r="21" spans="2:14" x14ac:dyDescent="0.2">
      <c r="F21" s="21">
        <f>'Tax Estimator'!F47</f>
        <v>1510286</v>
      </c>
      <c r="G21" s="17">
        <v>0</v>
      </c>
      <c r="H21" s="16">
        <f>IF($F$21&lt;G17,$F$23*$F$16,0)</f>
        <v>0</v>
      </c>
      <c r="I21" s="16">
        <f t="shared" ref="I21:K21" si="5">IF($F$21&lt;H17,$F$23*$F$16,0)</f>
        <v>0</v>
      </c>
      <c r="J21" s="16">
        <f t="shared" si="5"/>
        <v>0</v>
      </c>
      <c r="K21" s="16">
        <f t="shared" si="5"/>
        <v>0</v>
      </c>
      <c r="N21">
        <f>IF($F$21&lt;G17,$F$23*$F$16,0)</f>
        <v>0</v>
      </c>
    </row>
    <row r="22" spans="2:14" x14ac:dyDescent="0.2">
      <c r="F22" t="s">
        <v>32</v>
      </c>
      <c r="G22" s="17">
        <v>0.15</v>
      </c>
      <c r="H22" s="16">
        <f>IF($F$21&lt;H17,$F$23*$F$17,IF(F21&gt;H17,0))</f>
        <v>0</v>
      </c>
      <c r="I22" s="16" t="b">
        <f t="shared" ref="I22:K22" si="6">IF($F$21&lt;I17,$F$23*$F$17,IF(G21&gt;I17,0))</f>
        <v>0</v>
      </c>
      <c r="J22" s="16" t="b">
        <f t="shared" si="6"/>
        <v>0</v>
      </c>
      <c r="K22" s="16" t="b">
        <f t="shared" si="6"/>
        <v>0</v>
      </c>
      <c r="N22" t="b">
        <f>IF($F$21+$F$23&lt;$H$17,IF($F$21+$F$23&gt;$G$17,$F$23*$F$17,0))</f>
        <v>0</v>
      </c>
    </row>
    <row r="23" spans="2:14" x14ac:dyDescent="0.2">
      <c r="F23" s="21">
        <f>IF('Tax Estimator'!F47&lt;1,'Tax Estimator'!E25-'Tax Estimator'!F36, 'Tax Estimator'!E25)</f>
        <v>0</v>
      </c>
      <c r="G23" s="17">
        <v>0.2</v>
      </c>
      <c r="H23" s="16">
        <f>IF($F$21&gt;G18,$F$23*$F$18,0)</f>
        <v>0</v>
      </c>
      <c r="I23" s="16">
        <f t="shared" ref="I23:K23" si="7">IF($F$21&gt;H18,$F$23*$F$18,0)</f>
        <v>0</v>
      </c>
      <c r="J23" s="16">
        <f t="shared" si="7"/>
        <v>0</v>
      </c>
      <c r="K23" s="16">
        <f t="shared" si="7"/>
        <v>0</v>
      </c>
      <c r="N23">
        <f>IF($F$21+$F$23&lt;=$G$18,0,($F$23*$F$18))</f>
        <v>0</v>
      </c>
    </row>
    <row r="24" spans="2:14" x14ac:dyDescent="0.2">
      <c r="B24" s="238" t="s">
        <v>25</v>
      </c>
      <c r="C24" s="238"/>
      <c r="G24" t="s">
        <v>31</v>
      </c>
    </row>
    <row r="25" spans="2:14" x14ac:dyDescent="0.2">
      <c r="B25" s="238" t="str">
        <f>B13</f>
        <v>Single/Individual</v>
      </c>
      <c r="C25" s="239">
        <f>IF('Tax Estimator'!$D$47&gt;='Pull Down'!B17,(('Tax Estimator'!$D$47-'Pull Down'!B17)*'Pull Down'!C17),0)</f>
        <v>15549.821999999998</v>
      </c>
      <c r="H25" s="25" t="s">
        <v>5</v>
      </c>
      <c r="I25" s="25" t="s">
        <v>21</v>
      </c>
      <c r="J25" s="25" t="s">
        <v>22</v>
      </c>
      <c r="K25" s="25" t="s">
        <v>23</v>
      </c>
    </row>
    <row r="26" spans="2:14" x14ac:dyDescent="0.2">
      <c r="B26" s="238" t="str">
        <f t="shared" ref="B26:B28" si="8">B14</f>
        <v>Married Filing Jointly</v>
      </c>
      <c r="C26" s="239">
        <f>IF('Tax Estimator'!$D$47&gt;='Pull Down'!B18,(('Tax Estimator'!$D$47-'Pull Down'!B18)*'Pull Down'!C18),0)</f>
        <v>15099.821999999998</v>
      </c>
      <c r="G26" s="22" t="s">
        <v>19</v>
      </c>
      <c r="H26" s="24">
        <f>'Tax Estimator'!$F$47</f>
        <v>1510286</v>
      </c>
      <c r="I26" s="24">
        <f>'Tax Estimator'!$F$47</f>
        <v>1510286</v>
      </c>
      <c r="J26" s="24">
        <f>'Tax Estimator'!$F$47</f>
        <v>1510286</v>
      </c>
      <c r="K26" s="24">
        <f>'Tax Estimator'!$F$47</f>
        <v>1510286</v>
      </c>
    </row>
    <row r="27" spans="2:14" x14ac:dyDescent="0.2">
      <c r="B27" s="238" t="str">
        <f t="shared" si="8"/>
        <v>Head of Household</v>
      </c>
      <c r="C27" s="239">
        <f>IF('Tax Estimator'!$D$47&gt;='Pull Down'!B19,(('Tax Estimator'!$D$47-'Pull Down'!B19)*'Pull Down'!C19),0)</f>
        <v>15549.821999999998</v>
      </c>
      <c r="G27" s="17">
        <v>0.1</v>
      </c>
      <c r="H27" s="21">
        <f>IF($H$26&gt;=H5,H5*$F$5,$H$26*$F$5)</f>
        <v>1192.5</v>
      </c>
      <c r="I27" s="21">
        <f>IF($I$26&gt;=J5,J5*$F$5,$I$26*$F$5)</f>
        <v>2385</v>
      </c>
      <c r="J27" s="21">
        <f>IF($J$26&gt;=L5,L5*$F$5,$J$26*$F$5)</f>
        <v>1655</v>
      </c>
      <c r="K27" s="21">
        <f>I27/2</f>
        <v>1192.5</v>
      </c>
    </row>
    <row r="28" spans="2:14" x14ac:dyDescent="0.2">
      <c r="B28" s="238" t="str">
        <f t="shared" si="8"/>
        <v>Married Filing Separately</v>
      </c>
      <c r="C28" s="239">
        <f>IF('Tax Estimator'!$D$47&gt;='Pull Down'!B20,(C26/2),0)</f>
        <v>7549.9109999999991</v>
      </c>
      <c r="G28" s="17">
        <v>0.12</v>
      </c>
      <c r="H28" s="21">
        <f>IF($H$26&lt;G6,0,IF($H$26&lt;=H6,($H$26-G6)*$F$6,IF($H$26&gt;H6,(H6-G6)*$F$6)))</f>
        <v>4385.9987999999994</v>
      </c>
      <c r="I28" s="21">
        <f>IF($H$26&lt;I6,0,IF($H$26&lt;=J6,($H$26-I6)*$F6,IF($H$26&gt;J6,(J6-I6)*$F6)))</f>
        <v>8771.9988000000012</v>
      </c>
      <c r="J28" s="21">
        <f>IF($H$26&lt;K6,0,IF($H$26&lt;=L6,($H$26-K6)*$F6,IF($H$26&gt;L6,(L6-K6)*$F6)))</f>
        <v>5585.9988000000003</v>
      </c>
      <c r="K28" s="21">
        <f t="shared" ref="K28:K33" si="9">I28/2</f>
        <v>4385.9994000000006</v>
      </c>
    </row>
    <row r="29" spans="2:14" x14ac:dyDescent="0.2">
      <c r="G29" s="17">
        <v>0.22</v>
      </c>
      <c r="H29" s="21">
        <f>IF($H$26&lt;G7,0,IF($H$26&lt;=H7,($H$26-G7)*$F$7,IF($H$26&gt;H7,(H7-G7)*$F$7)))</f>
        <v>12072.497799999999</v>
      </c>
      <c r="I29" s="21">
        <f>IF($H$26&lt;I7,0,IF($H$26&lt;=J7,($H$26-I7)*$F7,IF($H$26&gt;J7,(J7-I7)*$F7)))</f>
        <v>24144.997800000001</v>
      </c>
      <c r="J29" s="21">
        <f t="shared" ref="J29:J32" si="10">IF($H$26&lt;K7,0,IF($H$26&lt;=L7,($H$26-K7)*$F7,IF($H$26&gt;L7,(L7-K7)*$F7)))</f>
        <v>8227.9977999999992</v>
      </c>
      <c r="K29" s="21">
        <f t="shared" si="9"/>
        <v>12072.498900000001</v>
      </c>
    </row>
    <row r="30" spans="2:14" x14ac:dyDescent="0.2">
      <c r="G30" s="17">
        <v>0.24</v>
      </c>
      <c r="H30" s="21">
        <f>IF($H$26&lt;G8,0,IF($H$26&lt;=H8,($H$26-G8)*$F$8,IF($H$26&gt;H8,(H8-G8)*$F$8)))</f>
        <v>22547.997599999999</v>
      </c>
      <c r="I30" s="21">
        <f>IF($H$26&lt;I8,0,IF($H$26&lt;=J8,($H$26-I8)*$F8,IF($H$26&gt;J8,(J8-I8)*$F8)))</f>
        <v>45095.997599999995</v>
      </c>
      <c r="J30" s="21">
        <f t="shared" si="10"/>
        <v>21755.997599999999</v>
      </c>
      <c r="K30" s="21">
        <f t="shared" si="9"/>
        <v>22547.998799999998</v>
      </c>
    </row>
    <row r="31" spans="2:14" x14ac:dyDescent="0.2">
      <c r="G31" s="17">
        <v>0.32</v>
      </c>
      <c r="H31" s="21">
        <f>IF($H$26&lt;G9,0,IF($H$26&lt;=H9,($H$26-G9)*$F$9,IF($H$26&gt;H9,(H9-G9)*$F$9)))</f>
        <v>17031.996799999997</v>
      </c>
      <c r="I31" s="21">
        <f>IF($H$26&lt;I9,0,IF($H$26&lt;=J9,($H$26-I9)*$F9,IF($H$26&gt;J9,(J9-I9)*$F9)))</f>
        <v>34063.996800000001</v>
      </c>
      <c r="J31" s="21">
        <f t="shared" si="10"/>
        <v>16815.996799999997</v>
      </c>
      <c r="K31" s="21">
        <f t="shared" si="9"/>
        <v>17031.9984</v>
      </c>
    </row>
    <row r="32" spans="2:14" x14ac:dyDescent="0.2">
      <c r="G32" s="17">
        <v>0.35</v>
      </c>
      <c r="H32" s="21">
        <f>IF($H$26&lt;G10,0,IF($H$26&lt;=H10,($H$26-G10)*$F$10,IF($H$26&gt;H10,(H10-G10)*$F$10)))</f>
        <v>131538.74649999998</v>
      </c>
      <c r="I32" s="21">
        <f>IF($H$26&lt;I10,0,IF($H$26&lt;=J10,($H$26-I10)*$F10,IF($H$26&gt;J10,(J10-I10)*$F10)))</f>
        <v>87692.496499999994</v>
      </c>
      <c r="J32" s="21">
        <f t="shared" si="10"/>
        <v>127977.49649999999</v>
      </c>
      <c r="K32" s="21">
        <f t="shared" si="9"/>
        <v>43846.248249999997</v>
      </c>
    </row>
    <row r="33" spans="7:13" x14ac:dyDescent="0.2">
      <c r="G33" s="17">
        <v>0.37</v>
      </c>
      <c r="H33" s="21">
        <f>IF($H$26&lt;G11,0,IF($H$26&lt;=H11,($H$26-G11)*$F$11,IF($H$26&gt;H11,(H11-G11)*$F$11)))</f>
        <v>327056.31630000001</v>
      </c>
      <c r="I33" s="21">
        <f>IF($H$26&gt;I11,($H$26-I11)*F11,0)</f>
        <v>280713.81630000001</v>
      </c>
      <c r="J33" s="21">
        <f>IF($H$26&gt;K11,($H$26-K11)*$F11,0)</f>
        <v>333346.31630000001</v>
      </c>
      <c r="K33" s="21">
        <f t="shared" si="9"/>
        <v>140356.90815</v>
      </c>
    </row>
    <row r="34" spans="7:13" ht="17" thickBot="1" x14ac:dyDescent="0.25">
      <c r="G34" s="17"/>
      <c r="M34" s="240"/>
    </row>
    <row r="35" spans="7:13" ht="17" thickTop="1" x14ac:dyDescent="0.2">
      <c r="G35" s="23" t="s">
        <v>20</v>
      </c>
      <c r="H35" s="21">
        <f>SUM(H27:H33)</f>
        <v>515826.05379999999</v>
      </c>
      <c r="I35" s="21">
        <f t="shared" ref="I35:K35" si="11">SUM(I27:I33)</f>
        <v>482868.30379999999</v>
      </c>
      <c r="J35" s="21">
        <f t="shared" si="11"/>
        <v>515364.80379999999</v>
      </c>
      <c r="K35" s="21">
        <f t="shared" si="11"/>
        <v>241434.1519</v>
      </c>
    </row>
    <row r="36" spans="7:13" x14ac:dyDescent="0.2">
      <c r="G36" s="17"/>
    </row>
    <row r="37" spans="7:13" x14ac:dyDescent="0.2">
      <c r="G37" s="17"/>
    </row>
  </sheetData>
  <sheetProtection algorithmName="SHA-512" hashValue="151yu4w3bWgIXgTMlNubBIdnnwSMFJQsWe9PDz5opXfCMfo4vIZKJshXKh5GTNcQpMtKnNkvFNmPGnWQCSjcKg==" saltValue="8YZOD5OKhCYgPTPZ5eS4xg==" spinCount="100000" sheet="1" objects="1" scenarios="1" selectLockedCells="1"/>
  <mergeCells count="10">
    <mergeCell ref="F13:N13"/>
    <mergeCell ref="G14:H14"/>
    <mergeCell ref="I14:J14"/>
    <mergeCell ref="K14:L14"/>
    <mergeCell ref="M14:N14"/>
    <mergeCell ref="F2:N2"/>
    <mergeCell ref="I3:J3"/>
    <mergeCell ref="K3:L3"/>
    <mergeCell ref="M3:N3"/>
    <mergeCell ref="B12:D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51"/>
  <sheetViews>
    <sheetView zoomScale="85" zoomScaleNormal="85" workbookViewId="0">
      <selection activeCell="E4" sqref="E4"/>
    </sheetView>
  </sheetViews>
  <sheetFormatPr baseColWidth="10" defaultColWidth="11.1640625" defaultRowHeight="17.25" customHeight="1" x14ac:dyDescent="0.2"/>
  <cols>
    <col min="1" max="1" width="30.5" customWidth="1"/>
    <col min="2" max="2" width="14" customWidth="1"/>
    <col min="3" max="3" width="12.5" bestFit="1" customWidth="1"/>
    <col min="4" max="4" width="12.6640625" bestFit="1" customWidth="1"/>
    <col min="5" max="8" width="12.6640625" customWidth="1"/>
    <col min="9" max="9" width="7.1640625" customWidth="1"/>
    <col min="10" max="17" width="13.1640625" customWidth="1"/>
    <col min="18" max="18" width="11.1640625" style="68" customWidth="1"/>
    <col min="19" max="19" width="12.6640625" style="68" bestFit="1" customWidth="1"/>
    <col min="20" max="25" width="11.1640625" style="68"/>
    <col min="26" max="28" width="11.1640625" style="67"/>
  </cols>
  <sheetData>
    <row r="1" spans="1:31" ht="17.25" customHeight="1" thickTop="1" x14ac:dyDescent="0.2">
      <c r="A1" s="90" t="s">
        <v>8</v>
      </c>
      <c r="B1" s="20" t="s">
        <v>9</v>
      </c>
      <c r="E1" t="s">
        <v>256</v>
      </c>
      <c r="H1" s="20"/>
      <c r="I1" s="91">
        <f>Option!F2</f>
        <v>2025</v>
      </c>
      <c r="J1" s="92"/>
      <c r="K1" s="92"/>
      <c r="L1" s="92"/>
      <c r="M1" s="92"/>
      <c r="N1" s="92"/>
      <c r="O1" s="92"/>
      <c r="P1" s="92"/>
      <c r="Q1" s="93"/>
      <c r="R1"/>
      <c r="S1"/>
      <c r="Z1" s="68"/>
      <c r="AA1" s="68"/>
      <c r="AB1" s="68"/>
      <c r="AC1" s="67"/>
      <c r="AD1" s="67"/>
      <c r="AE1" s="67"/>
    </row>
    <row r="2" spans="1:31" ht="17.25" customHeight="1" thickBot="1" x14ac:dyDescent="0.25">
      <c r="A2" t="s">
        <v>0</v>
      </c>
      <c r="B2" s="242">
        <f>Option!C2</f>
        <v>15750</v>
      </c>
      <c r="E2" t="s">
        <v>257</v>
      </c>
      <c r="H2" s="49"/>
      <c r="I2" s="1"/>
      <c r="J2" s="94" t="s">
        <v>0</v>
      </c>
      <c r="K2" s="94"/>
      <c r="L2" s="94" t="s">
        <v>1</v>
      </c>
      <c r="M2" s="94"/>
      <c r="N2" s="94" t="s">
        <v>7</v>
      </c>
      <c r="O2" s="94"/>
      <c r="P2" s="94" t="s">
        <v>24</v>
      </c>
      <c r="Q2" s="95"/>
      <c r="R2"/>
      <c r="S2"/>
      <c r="Z2" s="68"/>
      <c r="AA2" s="68"/>
      <c r="AB2" s="68"/>
      <c r="AC2" s="67"/>
      <c r="AD2" s="67"/>
      <c r="AE2" s="67"/>
    </row>
    <row r="3" spans="1:31" ht="17.25" customHeight="1" thickTop="1" x14ac:dyDescent="0.2">
      <c r="A3" t="s">
        <v>1</v>
      </c>
      <c r="B3" s="242">
        <f>Option!C3</f>
        <v>31500</v>
      </c>
      <c r="E3" t="s">
        <v>258</v>
      </c>
      <c r="H3" s="49"/>
      <c r="I3" s="2"/>
      <c r="J3" s="96" t="s">
        <v>2</v>
      </c>
      <c r="K3" s="97" t="s">
        <v>3</v>
      </c>
      <c r="L3" s="98" t="s">
        <v>2</v>
      </c>
      <c r="M3" s="97" t="s">
        <v>3</v>
      </c>
      <c r="N3" s="98" t="s">
        <v>2</v>
      </c>
      <c r="O3" s="99" t="s">
        <v>3</v>
      </c>
      <c r="P3" s="98" t="s">
        <v>2</v>
      </c>
      <c r="Q3" s="97" t="s">
        <v>3</v>
      </c>
      <c r="R3"/>
      <c r="S3"/>
      <c r="Z3" s="68"/>
      <c r="AA3" s="68"/>
      <c r="AB3" s="68"/>
      <c r="AC3" s="67"/>
      <c r="AD3" s="67"/>
      <c r="AE3" s="67"/>
    </row>
    <row r="4" spans="1:31" ht="17.25" customHeight="1" x14ac:dyDescent="0.2">
      <c r="A4" t="s">
        <v>6</v>
      </c>
      <c r="B4" s="242">
        <f>Option!C4</f>
        <v>23625</v>
      </c>
      <c r="H4" s="49"/>
      <c r="I4" s="100">
        <v>0.1</v>
      </c>
      <c r="J4" s="6">
        <v>0</v>
      </c>
      <c r="K4" s="70">
        <f>Option!H5</f>
        <v>11925</v>
      </c>
      <c r="L4" s="28">
        <v>0</v>
      </c>
      <c r="M4" s="70">
        <f>Option!J5</f>
        <v>23850</v>
      </c>
      <c r="N4" s="28">
        <v>0</v>
      </c>
      <c r="O4" s="70">
        <f>Option!L5</f>
        <v>16550</v>
      </c>
      <c r="P4" s="28">
        <f>0.5*L4</f>
        <v>0</v>
      </c>
      <c r="Q4" s="70">
        <f>Option!N5</f>
        <v>11925</v>
      </c>
      <c r="R4"/>
      <c r="S4"/>
      <c r="Z4" s="68"/>
      <c r="AA4" s="68"/>
      <c r="AB4" s="68"/>
      <c r="AC4" s="67"/>
      <c r="AD4" s="67"/>
      <c r="AE4" s="67"/>
    </row>
    <row r="5" spans="1:31" ht="17.25" customHeight="1" x14ac:dyDescent="0.2">
      <c r="A5" t="s">
        <v>24</v>
      </c>
      <c r="B5" s="242">
        <f>Option!C5</f>
        <v>15750</v>
      </c>
      <c r="H5" s="89"/>
      <c r="I5" s="100">
        <v>0.12</v>
      </c>
      <c r="J5" s="9">
        <f t="shared" ref="J5:J10" si="0">K4</f>
        <v>11925</v>
      </c>
      <c r="K5" s="70">
        <f>Option!H6</f>
        <v>48475</v>
      </c>
      <c r="L5" s="29">
        <f t="shared" ref="L5:L10" si="1">M4</f>
        <v>23850</v>
      </c>
      <c r="M5" s="70">
        <f>Option!J6</f>
        <v>96950</v>
      </c>
      <c r="N5" s="29">
        <f t="shared" ref="N5:N10" si="2">O4</f>
        <v>16550</v>
      </c>
      <c r="O5" s="70">
        <f>Option!L6</f>
        <v>63100</v>
      </c>
      <c r="P5" s="29">
        <f t="shared" ref="P5:P10" si="3">Q4</f>
        <v>11925</v>
      </c>
      <c r="Q5" s="70">
        <f>Option!N6</f>
        <v>48475</v>
      </c>
      <c r="R5"/>
      <c r="S5"/>
      <c r="Z5" s="68"/>
      <c r="AA5" s="68"/>
      <c r="AB5" s="68"/>
      <c r="AC5" s="67"/>
      <c r="AD5" s="67"/>
      <c r="AE5" s="67"/>
    </row>
    <row r="6" spans="1:31" ht="17.25" customHeight="1" x14ac:dyDescent="0.2">
      <c r="I6" s="100">
        <v>0.22</v>
      </c>
      <c r="J6" s="28">
        <f t="shared" si="0"/>
        <v>48475</v>
      </c>
      <c r="K6" s="70">
        <f>Option!H7</f>
        <v>103350</v>
      </c>
      <c r="L6" s="28">
        <f t="shared" si="1"/>
        <v>96950</v>
      </c>
      <c r="M6" s="70">
        <f>Option!J7</f>
        <v>206700</v>
      </c>
      <c r="N6" s="28">
        <f t="shared" si="2"/>
        <v>63100</v>
      </c>
      <c r="O6" s="70">
        <f>Option!L7</f>
        <v>100500</v>
      </c>
      <c r="P6" s="28">
        <f t="shared" si="3"/>
        <v>48475</v>
      </c>
      <c r="Q6" s="70">
        <f>Option!N7</f>
        <v>103350</v>
      </c>
      <c r="R6"/>
      <c r="S6"/>
      <c r="Z6" s="68"/>
      <c r="AA6" s="68"/>
      <c r="AB6" s="68"/>
      <c r="AC6" s="67"/>
      <c r="AD6" s="67"/>
      <c r="AE6" s="67"/>
    </row>
    <row r="7" spans="1:31" ht="17.25" customHeight="1" x14ac:dyDescent="0.2">
      <c r="A7" s="48" t="s">
        <v>210</v>
      </c>
      <c r="I7" s="100">
        <v>0.24</v>
      </c>
      <c r="J7" s="9">
        <f t="shared" si="0"/>
        <v>103350</v>
      </c>
      <c r="K7" s="70">
        <f>Option!H8</f>
        <v>197300</v>
      </c>
      <c r="L7" s="29">
        <f t="shared" si="1"/>
        <v>206700</v>
      </c>
      <c r="M7" s="70">
        <f>Option!J8</f>
        <v>394600</v>
      </c>
      <c r="N7" s="29">
        <f t="shared" si="2"/>
        <v>100500</v>
      </c>
      <c r="O7" s="70">
        <f>Option!L8</f>
        <v>191150</v>
      </c>
      <c r="P7" s="29">
        <f t="shared" si="3"/>
        <v>103350</v>
      </c>
      <c r="Q7" s="70">
        <f>Option!N8</f>
        <v>197300</v>
      </c>
      <c r="R7"/>
      <c r="S7"/>
      <c r="Z7" s="68"/>
      <c r="AA7" s="68"/>
      <c r="AB7" s="68"/>
      <c r="AC7" s="67"/>
      <c r="AD7" s="67"/>
      <c r="AE7" s="67"/>
    </row>
    <row r="8" spans="1:31" ht="17.25" customHeight="1" x14ac:dyDescent="0.2">
      <c r="A8" s="71" t="s">
        <v>126</v>
      </c>
      <c r="B8" s="72">
        <f>Option!D8</f>
        <v>176100</v>
      </c>
      <c r="I8" s="100">
        <v>0.32</v>
      </c>
      <c r="J8" s="28">
        <f t="shared" si="0"/>
        <v>197300</v>
      </c>
      <c r="K8" s="70">
        <f>Option!H9</f>
        <v>250525</v>
      </c>
      <c r="L8" s="28">
        <f t="shared" si="1"/>
        <v>394600</v>
      </c>
      <c r="M8" s="70">
        <f>Option!J9</f>
        <v>501050</v>
      </c>
      <c r="N8" s="28">
        <f t="shared" si="2"/>
        <v>191150</v>
      </c>
      <c r="O8" s="70">
        <f>Option!L9</f>
        <v>243700</v>
      </c>
      <c r="P8" s="28">
        <f t="shared" si="3"/>
        <v>197300</v>
      </c>
      <c r="Q8" s="70">
        <f>Option!N9</f>
        <v>250525</v>
      </c>
      <c r="R8"/>
      <c r="S8"/>
      <c r="Z8" s="68"/>
      <c r="AA8" s="68"/>
      <c r="AB8" s="68"/>
      <c r="AC8" s="67"/>
      <c r="AD8" s="67"/>
      <c r="AE8" s="67"/>
    </row>
    <row r="9" spans="1:31" ht="17.25" customHeight="1" x14ac:dyDescent="0.2">
      <c r="A9" s="71" t="s">
        <v>127</v>
      </c>
      <c r="B9" s="73">
        <v>0.124</v>
      </c>
      <c r="I9" s="100">
        <v>0.35</v>
      </c>
      <c r="J9" s="9">
        <f t="shared" si="0"/>
        <v>250525</v>
      </c>
      <c r="K9" s="70">
        <f>Option!H10</f>
        <v>626350</v>
      </c>
      <c r="L9" s="29">
        <f t="shared" si="1"/>
        <v>501050</v>
      </c>
      <c r="M9" s="70">
        <f>Option!J10</f>
        <v>751600</v>
      </c>
      <c r="N9" s="29">
        <f t="shared" si="2"/>
        <v>243700</v>
      </c>
      <c r="O9" s="70">
        <f>Option!L10</f>
        <v>609350</v>
      </c>
      <c r="P9" s="29">
        <f t="shared" si="3"/>
        <v>250525</v>
      </c>
      <c r="Q9" s="70">
        <f>Option!N10</f>
        <v>375800</v>
      </c>
      <c r="R9"/>
      <c r="S9"/>
      <c r="Z9" s="68"/>
      <c r="AA9" s="68"/>
      <c r="AB9" s="68"/>
      <c r="AC9" s="67"/>
      <c r="AD9" s="67"/>
      <c r="AE9" s="67"/>
    </row>
    <row r="10" spans="1:31" ht="17.25" customHeight="1" thickBot="1" x14ac:dyDescent="0.25">
      <c r="A10" s="71" t="s">
        <v>14</v>
      </c>
      <c r="B10" s="73">
        <v>2.9000000000000001E-2</v>
      </c>
      <c r="I10" s="101">
        <v>0.37</v>
      </c>
      <c r="J10" s="30">
        <f t="shared" si="0"/>
        <v>626350</v>
      </c>
      <c r="K10" s="13" t="s">
        <v>4</v>
      </c>
      <c r="L10" s="30">
        <f t="shared" si="1"/>
        <v>751600</v>
      </c>
      <c r="M10" s="13" t="s">
        <v>4</v>
      </c>
      <c r="N10" s="30">
        <f t="shared" si="2"/>
        <v>609350</v>
      </c>
      <c r="O10" s="13" t="s">
        <v>4</v>
      </c>
      <c r="P10" s="30">
        <f t="shared" si="3"/>
        <v>375800</v>
      </c>
      <c r="Q10" s="14" t="s">
        <v>4</v>
      </c>
      <c r="R10"/>
      <c r="S10"/>
      <c r="Z10" s="68"/>
      <c r="AA10" s="68"/>
      <c r="AB10" s="68"/>
      <c r="AC10" s="67"/>
      <c r="AD10" s="67"/>
      <c r="AE10" s="67"/>
    </row>
    <row r="11" spans="1:31" ht="17.25" customHeight="1" thickTop="1" thickBot="1" x14ac:dyDescent="0.25">
      <c r="A11" s="71" t="s">
        <v>128</v>
      </c>
      <c r="B11" s="74">
        <v>0.92349999999999999</v>
      </c>
      <c r="R11"/>
      <c r="S11"/>
      <c r="Z11" s="68"/>
      <c r="AA11" s="68"/>
      <c r="AB11" s="68"/>
      <c r="AC11" s="67"/>
      <c r="AD11" s="67"/>
      <c r="AE11" s="67"/>
    </row>
    <row r="12" spans="1:31" ht="17.25" customHeight="1" thickTop="1" x14ac:dyDescent="0.2">
      <c r="A12" s="71" t="s">
        <v>129</v>
      </c>
      <c r="B12" s="75">
        <f>Option!D10</f>
        <v>7493</v>
      </c>
      <c r="I12" s="91" t="str">
        <f>Option!F13</f>
        <v>2025 Long Term Capital Gains Rates</v>
      </c>
      <c r="J12" s="92"/>
      <c r="K12" s="92"/>
      <c r="L12" s="92"/>
      <c r="M12" s="92"/>
      <c r="N12" s="92"/>
      <c r="O12" s="92"/>
      <c r="P12" s="92"/>
      <c r="Q12" s="93"/>
      <c r="R12"/>
      <c r="S12"/>
      <c r="Z12" s="68"/>
      <c r="AA12" s="68"/>
      <c r="AB12" s="68"/>
      <c r="AC12" s="67"/>
      <c r="AD12" s="67"/>
      <c r="AE12" s="67"/>
    </row>
    <row r="13" spans="1:31" ht="17.25" customHeight="1" thickBot="1" x14ac:dyDescent="0.25">
      <c r="A13" s="71" t="s">
        <v>130</v>
      </c>
      <c r="B13" s="76">
        <v>0.5</v>
      </c>
      <c r="I13" s="1"/>
      <c r="J13" s="94" t="s">
        <v>0</v>
      </c>
      <c r="K13" s="94"/>
      <c r="L13" s="94" t="s">
        <v>1</v>
      </c>
      <c r="M13" s="94"/>
      <c r="N13" s="94" t="s">
        <v>6</v>
      </c>
      <c r="O13" s="94"/>
      <c r="P13" s="94" t="s">
        <v>24</v>
      </c>
      <c r="Q13" s="95"/>
      <c r="R13"/>
      <c r="S13"/>
      <c r="Z13" s="68"/>
      <c r="AA13" s="68"/>
      <c r="AB13" s="68"/>
      <c r="AC13" s="67"/>
      <c r="AD13" s="67"/>
      <c r="AE13" s="67"/>
    </row>
    <row r="14" spans="1:31" ht="17.25" customHeight="1" thickTop="1" x14ac:dyDescent="0.2">
      <c r="A14" s="71" t="s">
        <v>131</v>
      </c>
      <c r="B14" s="77">
        <v>0.5</v>
      </c>
      <c r="I14" s="2"/>
      <c r="J14" s="98" t="s">
        <v>2</v>
      </c>
      <c r="K14" s="97" t="s">
        <v>3</v>
      </c>
      <c r="L14" s="98" t="s">
        <v>2</v>
      </c>
      <c r="M14" s="97" t="s">
        <v>3</v>
      </c>
      <c r="N14" s="102" t="s">
        <v>2</v>
      </c>
      <c r="O14" s="99" t="s">
        <v>3</v>
      </c>
      <c r="P14" s="96" t="s">
        <v>2</v>
      </c>
      <c r="Q14" s="97" t="s">
        <v>3</v>
      </c>
      <c r="R14"/>
      <c r="S14"/>
      <c r="Z14" s="68"/>
      <c r="AA14" s="68"/>
      <c r="AB14" s="68"/>
      <c r="AC14" s="67"/>
      <c r="AD14" s="67"/>
      <c r="AE14" s="67"/>
    </row>
    <row r="15" spans="1:31" ht="17.25" customHeight="1" x14ac:dyDescent="0.2">
      <c r="I15" s="100">
        <v>0</v>
      </c>
      <c r="J15" s="28">
        <v>0</v>
      </c>
      <c r="K15" s="70">
        <f>Option!H16</f>
        <v>48350</v>
      </c>
      <c r="L15" s="28">
        <v>0</v>
      </c>
      <c r="M15" s="70">
        <f>Option!J16</f>
        <v>96700</v>
      </c>
      <c r="N15" s="6">
        <v>0</v>
      </c>
      <c r="O15" s="70">
        <f>Option!L16</f>
        <v>64750</v>
      </c>
      <c r="P15" s="28">
        <f>0.5*L15</f>
        <v>0</v>
      </c>
      <c r="Q15" s="70">
        <f>Option!N16</f>
        <v>48350</v>
      </c>
      <c r="R15"/>
      <c r="S15"/>
      <c r="Z15" s="68"/>
      <c r="AA15" s="68"/>
      <c r="AB15" s="68"/>
      <c r="AC15" s="67"/>
      <c r="AD15" s="67"/>
      <c r="AE15" s="67"/>
    </row>
    <row r="16" spans="1:31" ht="17.25" customHeight="1" x14ac:dyDescent="0.2">
      <c r="A16" s="281" t="s">
        <v>16</v>
      </c>
      <c r="B16" s="281"/>
      <c r="C16" s="281"/>
      <c r="I16" s="100">
        <v>0.15</v>
      </c>
      <c r="J16" s="29">
        <f>K15</f>
        <v>48350</v>
      </c>
      <c r="K16" s="70">
        <f>Option!H17</f>
        <v>533400</v>
      </c>
      <c r="L16" s="29">
        <f>M15</f>
        <v>96700</v>
      </c>
      <c r="M16" s="70">
        <f>Option!J17</f>
        <v>600050</v>
      </c>
      <c r="N16" s="9">
        <f>O15</f>
        <v>64750</v>
      </c>
      <c r="O16" s="70">
        <f>Option!L17</f>
        <v>566700</v>
      </c>
      <c r="P16" s="29">
        <f>Q15</f>
        <v>48350</v>
      </c>
      <c r="Q16" s="70">
        <f>Option!N17</f>
        <v>300025</v>
      </c>
      <c r="R16"/>
      <c r="S16"/>
      <c r="Z16" s="68"/>
      <c r="AA16" s="68"/>
      <c r="AB16" s="68"/>
      <c r="AC16" s="67"/>
      <c r="AD16" s="67"/>
      <c r="AE16" s="67"/>
    </row>
    <row r="17" spans="1:31" ht="17.25" customHeight="1" thickBot="1" x14ac:dyDescent="0.25">
      <c r="A17" t="str">
        <f>A2</f>
        <v>Single/Individual</v>
      </c>
      <c r="B17" s="245">
        <v>200000</v>
      </c>
      <c r="C17" s="18">
        <v>8.9999999999999993E-3</v>
      </c>
      <c r="I17" s="101">
        <v>0.2</v>
      </c>
      <c r="J17" s="30">
        <f>K16</f>
        <v>533400</v>
      </c>
      <c r="K17" s="13" t="s">
        <v>4</v>
      </c>
      <c r="L17" s="30">
        <f>M16</f>
        <v>600050</v>
      </c>
      <c r="M17" s="13" t="s">
        <v>4</v>
      </c>
      <c r="N17" s="12">
        <f>O16</f>
        <v>566700</v>
      </c>
      <c r="O17" s="13" t="s">
        <v>4</v>
      </c>
      <c r="P17" s="45">
        <f>Q16</f>
        <v>300025</v>
      </c>
      <c r="Q17" s="13" t="s">
        <v>4</v>
      </c>
      <c r="R17"/>
      <c r="S17"/>
      <c r="Z17" s="68"/>
      <c r="AA17" s="68"/>
      <c r="AB17" s="68"/>
      <c r="AC17" s="67"/>
      <c r="AD17" s="67"/>
      <c r="AE17" s="67"/>
    </row>
    <row r="18" spans="1:31" ht="17.25" customHeight="1" thickTop="1" x14ac:dyDescent="0.2">
      <c r="A18" t="str">
        <f>A3</f>
        <v>Married Filing Jointly</v>
      </c>
      <c r="B18" s="245">
        <v>250000</v>
      </c>
      <c r="C18" s="18">
        <v>8.9999999999999993E-3</v>
      </c>
      <c r="R18"/>
      <c r="S18"/>
      <c r="Z18" s="68"/>
      <c r="AA18" s="68"/>
      <c r="AB18" s="68"/>
      <c r="AC18" s="67"/>
      <c r="AD18" s="67"/>
      <c r="AE18" s="67"/>
    </row>
    <row r="19" spans="1:31" ht="17.25" customHeight="1" x14ac:dyDescent="0.2">
      <c r="A19" t="str">
        <f>A4</f>
        <v>Head of Household</v>
      </c>
      <c r="B19" s="245">
        <v>200000</v>
      </c>
      <c r="C19" s="18">
        <v>8.9999999999999993E-3</v>
      </c>
      <c r="R19"/>
      <c r="S19"/>
      <c r="Z19" s="68"/>
      <c r="AA19" s="68"/>
      <c r="AB19" s="68"/>
      <c r="AC19" s="67"/>
      <c r="AD19" s="67"/>
      <c r="AE19" s="67"/>
    </row>
    <row r="20" spans="1:31" ht="17.25" customHeight="1" x14ac:dyDescent="0.2">
      <c r="A20" t="str">
        <f>A5</f>
        <v>Married Filing Separately</v>
      </c>
      <c r="B20" s="245">
        <v>125000</v>
      </c>
      <c r="C20" s="18">
        <v>8.9999999999999993E-3</v>
      </c>
      <c r="R20"/>
      <c r="S20"/>
      <c r="T20"/>
      <c r="Z20" s="68"/>
      <c r="AA20" s="68"/>
      <c r="AB20" s="68"/>
      <c r="AC20" s="67"/>
      <c r="AD20" s="67"/>
      <c r="AE20" s="67"/>
    </row>
    <row r="21" spans="1:31" ht="17.25" customHeight="1" x14ac:dyDescent="0.2">
      <c r="R21"/>
      <c r="Z21" s="68"/>
      <c r="AC21" s="67"/>
    </row>
    <row r="22" spans="1:31" ht="17.25" customHeight="1" x14ac:dyDescent="0.2">
      <c r="A22" s="48" t="s">
        <v>206</v>
      </c>
      <c r="B22" s="20" t="s">
        <v>205</v>
      </c>
      <c r="C22" s="20" t="s">
        <v>206</v>
      </c>
      <c r="R22"/>
      <c r="Z22" s="68"/>
      <c r="AC22" s="67"/>
    </row>
    <row r="23" spans="1:31" ht="17.25" customHeight="1" x14ac:dyDescent="0.2">
      <c r="A23" t="str">
        <f>A2</f>
        <v>Single/Individual</v>
      </c>
      <c r="B23" s="242">
        <f>Option!Q6</f>
        <v>197300</v>
      </c>
      <c r="C23" s="69">
        <v>50000</v>
      </c>
      <c r="R23"/>
      <c r="Z23" s="68"/>
      <c r="AC23" s="67"/>
    </row>
    <row r="24" spans="1:31" ht="17.25" customHeight="1" x14ac:dyDescent="0.2">
      <c r="A24" t="str">
        <f>A3</f>
        <v>Married Filing Jointly</v>
      </c>
      <c r="B24" s="242">
        <f>Option!Q3</f>
        <v>394600</v>
      </c>
      <c r="C24" s="69">
        <v>100000</v>
      </c>
      <c r="R24"/>
      <c r="Z24" s="68"/>
      <c r="AC24" s="67"/>
    </row>
    <row r="25" spans="1:31" ht="17.25" customHeight="1" x14ac:dyDescent="0.2">
      <c r="A25" t="str">
        <f>A4</f>
        <v>Head of Household</v>
      </c>
      <c r="B25" s="243">
        <f>B23</f>
        <v>197300</v>
      </c>
      <c r="C25" s="6">
        <f>C23</f>
        <v>50000</v>
      </c>
      <c r="R25"/>
      <c r="Z25" s="68"/>
      <c r="AC25" s="67"/>
    </row>
    <row r="26" spans="1:31" ht="17.25" customHeight="1" x14ac:dyDescent="0.2">
      <c r="A26" t="str">
        <f>A5</f>
        <v>Married Filing Separately</v>
      </c>
      <c r="B26" s="244">
        <f>B23</f>
        <v>197300</v>
      </c>
      <c r="C26" s="16">
        <f>C23</f>
        <v>50000</v>
      </c>
      <c r="R26"/>
      <c r="S26"/>
      <c r="T26"/>
      <c r="Z26" s="68"/>
      <c r="AA26" s="68"/>
      <c r="AB26" s="68"/>
      <c r="AC26" s="67"/>
      <c r="AD26" s="67"/>
      <c r="AE26" s="67"/>
    </row>
    <row r="27" spans="1:31" ht="17.25" customHeight="1" x14ac:dyDescent="0.2">
      <c r="R27"/>
      <c r="S27"/>
      <c r="T27"/>
      <c r="Z27" s="68"/>
      <c r="AA27" s="68"/>
      <c r="AB27" s="68"/>
      <c r="AC27" s="67"/>
      <c r="AD27" s="67"/>
      <c r="AE27" s="67"/>
    </row>
    <row r="28" spans="1:31" ht="17.25" customHeight="1" x14ac:dyDescent="0.2">
      <c r="A28" s="48" t="s">
        <v>211</v>
      </c>
      <c r="R28"/>
      <c r="S28"/>
      <c r="T28"/>
      <c r="Z28" s="68"/>
      <c r="AA28" s="68"/>
      <c r="AB28" s="68"/>
      <c r="AC28" s="67"/>
      <c r="AD28" s="67"/>
      <c r="AE28" s="67"/>
    </row>
    <row r="29" spans="1:31" ht="17.25" customHeight="1" x14ac:dyDescent="0.2">
      <c r="A29" s="71" t="s">
        <v>86</v>
      </c>
      <c r="B29" s="78">
        <v>330000</v>
      </c>
      <c r="C29" s="71"/>
      <c r="D29" s="71"/>
      <c r="E29" s="71"/>
      <c r="F29" s="71"/>
      <c r="G29" s="71"/>
      <c r="H29" s="71"/>
      <c r="R29"/>
      <c r="S29"/>
    </row>
    <row r="30" spans="1:31" ht="17.25" customHeight="1" x14ac:dyDescent="0.2">
      <c r="A30" s="71" t="s">
        <v>87</v>
      </c>
      <c r="B30" s="79">
        <v>0.25</v>
      </c>
      <c r="C30" s="71"/>
      <c r="D30" s="71"/>
      <c r="E30" s="71"/>
      <c r="F30" s="71"/>
      <c r="G30" s="71"/>
      <c r="H30" s="71"/>
      <c r="R30"/>
      <c r="S30"/>
    </row>
    <row r="31" spans="1:31" ht="17.25" customHeight="1" x14ac:dyDescent="0.2">
      <c r="A31" s="71" t="s">
        <v>88</v>
      </c>
      <c r="B31" s="80">
        <f>B30/(B30+1)</f>
        <v>0.2</v>
      </c>
      <c r="C31" s="71"/>
      <c r="D31" s="71"/>
      <c r="E31" s="71"/>
      <c r="F31" s="71"/>
      <c r="G31" s="71"/>
      <c r="H31" s="71"/>
      <c r="R31"/>
      <c r="S31"/>
    </row>
    <row r="32" spans="1:31" ht="17.25" customHeight="1" x14ac:dyDescent="0.2">
      <c r="A32" s="71"/>
      <c r="B32" s="71" t="s">
        <v>89</v>
      </c>
      <c r="C32" s="71" t="s">
        <v>90</v>
      </c>
      <c r="D32" s="71" t="s">
        <v>91</v>
      </c>
      <c r="E32" s="71" t="s">
        <v>92</v>
      </c>
      <c r="F32" s="71" t="s">
        <v>93</v>
      </c>
      <c r="V32" s="67"/>
      <c r="W32" s="67"/>
      <c r="X32" s="67"/>
      <c r="Y32"/>
      <c r="Z32"/>
      <c r="AA32"/>
      <c r="AB32"/>
    </row>
    <row r="33" spans="1:28" ht="17.25" customHeight="1" x14ac:dyDescent="0.2">
      <c r="A33" s="71" t="s">
        <v>83</v>
      </c>
      <c r="B33" s="81">
        <v>70000</v>
      </c>
      <c r="C33" s="71"/>
      <c r="D33" s="71"/>
      <c r="E33" s="71"/>
      <c r="F33" s="71"/>
    </row>
    <row r="34" spans="1:28" ht="17.25" customHeight="1" x14ac:dyDescent="0.2">
      <c r="A34" s="71" t="s">
        <v>84</v>
      </c>
      <c r="B34" s="71"/>
      <c r="C34" s="82">
        <v>16500</v>
      </c>
      <c r="D34" s="83">
        <v>3500</v>
      </c>
      <c r="E34" s="84">
        <v>50</v>
      </c>
      <c r="F34" s="85">
        <v>0.03</v>
      </c>
    </row>
    <row r="35" spans="1:28" ht="17.25" customHeight="1" x14ac:dyDescent="0.2">
      <c r="A35" s="71" t="s">
        <v>85</v>
      </c>
      <c r="B35" s="86">
        <v>70000</v>
      </c>
      <c r="C35" s="87">
        <v>23500</v>
      </c>
      <c r="D35" s="87">
        <v>7500</v>
      </c>
      <c r="E35" s="88">
        <v>50</v>
      </c>
      <c r="F35" s="71"/>
    </row>
    <row r="36" spans="1:28" ht="17.25" customHeight="1" x14ac:dyDescent="0.2">
      <c r="G36" s="17"/>
    </row>
    <row r="37" spans="1:28" ht="17.25" customHeight="1" x14ac:dyDescent="0.2">
      <c r="A37" s="48" t="s">
        <v>247</v>
      </c>
      <c r="G37" s="17"/>
      <c r="R37"/>
      <c r="S37"/>
      <c r="T37"/>
      <c r="U37"/>
      <c r="V37"/>
      <c r="W37"/>
      <c r="X37"/>
      <c r="Y37"/>
      <c r="Z37"/>
      <c r="AA37"/>
      <c r="AB37"/>
    </row>
    <row r="38" spans="1:28" ht="17.25" customHeight="1" x14ac:dyDescent="0.2">
      <c r="A38" s="71" t="s">
        <v>248</v>
      </c>
      <c r="B38" s="208">
        <v>3000</v>
      </c>
      <c r="C38" t="s">
        <v>21</v>
      </c>
      <c r="G38" s="17"/>
      <c r="R38"/>
      <c r="S38"/>
      <c r="T38"/>
      <c r="U38"/>
      <c r="V38"/>
      <c r="W38"/>
      <c r="X38"/>
      <c r="Y38"/>
      <c r="Z38"/>
      <c r="AA38"/>
      <c r="AB38"/>
    </row>
    <row r="39" spans="1:28" ht="17.25" customHeight="1" x14ac:dyDescent="0.2">
      <c r="B39">
        <v>1500</v>
      </c>
      <c r="C39" t="s">
        <v>23</v>
      </c>
      <c r="R39"/>
      <c r="S39"/>
      <c r="T39"/>
      <c r="U39"/>
      <c r="V39"/>
      <c r="W39"/>
      <c r="X39"/>
      <c r="Y39"/>
      <c r="Z39"/>
      <c r="AA39"/>
      <c r="AB39"/>
    </row>
    <row r="40" spans="1:28" ht="17.25" customHeight="1" x14ac:dyDescent="0.2">
      <c r="R40"/>
      <c r="S40"/>
      <c r="T40"/>
      <c r="U40"/>
      <c r="V40"/>
      <c r="W40"/>
      <c r="X40"/>
      <c r="Y40"/>
      <c r="Z40"/>
      <c r="AA40"/>
      <c r="AB40"/>
    </row>
    <row r="41" spans="1:28" ht="17.25" customHeight="1" x14ac:dyDescent="0.2">
      <c r="R41"/>
      <c r="S41"/>
      <c r="T41"/>
      <c r="U41"/>
      <c r="V41"/>
      <c r="W41"/>
      <c r="X41"/>
      <c r="Y41"/>
      <c r="Z41"/>
      <c r="AA41"/>
      <c r="AB41"/>
    </row>
    <row r="42" spans="1:28" ht="17.25" customHeight="1" x14ac:dyDescent="0.2">
      <c r="R42"/>
      <c r="S42"/>
      <c r="T42"/>
      <c r="U42"/>
      <c r="V42"/>
      <c r="W42"/>
      <c r="X42"/>
      <c r="Y42"/>
      <c r="Z42"/>
      <c r="AA42"/>
      <c r="AB42"/>
    </row>
    <row r="43" spans="1:28" ht="17.25" customHeight="1" x14ac:dyDescent="0.2">
      <c r="R43"/>
      <c r="S43"/>
      <c r="T43"/>
      <c r="U43"/>
      <c r="V43"/>
      <c r="W43"/>
      <c r="X43"/>
      <c r="Y43"/>
      <c r="Z43"/>
      <c r="AA43"/>
      <c r="AB43"/>
    </row>
    <row r="45" spans="1:28" ht="17.25" customHeight="1" x14ac:dyDescent="0.2">
      <c r="R45"/>
      <c r="S45"/>
      <c r="T45"/>
      <c r="U45"/>
      <c r="V45"/>
      <c r="W45"/>
      <c r="X45"/>
      <c r="Y45"/>
      <c r="Z45"/>
      <c r="AA45"/>
      <c r="AB45"/>
    </row>
    <row r="46" spans="1:28" ht="17.25" customHeight="1" x14ac:dyDescent="0.2">
      <c r="R46"/>
      <c r="S46"/>
      <c r="T46"/>
      <c r="U46"/>
      <c r="V46"/>
      <c r="W46"/>
      <c r="X46"/>
      <c r="Y46"/>
      <c r="Z46"/>
      <c r="AA46"/>
      <c r="AB46"/>
    </row>
    <row r="47" spans="1:28" ht="17.25" customHeight="1" x14ac:dyDescent="0.2">
      <c r="R47"/>
      <c r="S47"/>
      <c r="T47"/>
      <c r="U47"/>
      <c r="V47"/>
      <c r="W47"/>
      <c r="X47"/>
      <c r="Y47"/>
      <c r="Z47"/>
      <c r="AA47"/>
      <c r="AB47"/>
    </row>
    <row r="48" spans="1:28" ht="17.25" customHeight="1" x14ac:dyDescent="0.2">
      <c r="R48"/>
      <c r="S48"/>
      <c r="T48"/>
      <c r="U48"/>
      <c r="V48"/>
      <c r="W48"/>
      <c r="X48"/>
      <c r="Y48"/>
      <c r="Z48"/>
      <c r="AA48"/>
      <c r="AB48"/>
    </row>
    <row r="49" customFormat="1" ht="17.25" customHeight="1" x14ac:dyDescent="0.2"/>
    <row r="50" customFormat="1" ht="17.25" customHeight="1" x14ac:dyDescent="0.2"/>
    <row r="51" customFormat="1" ht="17.25" customHeight="1" x14ac:dyDescent="0.2"/>
  </sheetData>
  <sheetProtection algorithmName="SHA-512" hashValue="TC106eQFXCWoqfCeIc4is8iwDJmKoC0yvEq+roulDMwMcSuYHYqXebu64sZgKgi7CpA/8KhrCZYT6Ac0X9fRvg==" saltValue="cN+Pj1PyKTnRpex5f472Qg==" spinCount="100000" sheet="1" selectLockedCells="1"/>
  <mergeCells count="1">
    <mergeCell ref="A16:C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21"/>
  <sheetViews>
    <sheetView workbookViewId="0">
      <selection activeCell="C8" sqref="C8"/>
    </sheetView>
  </sheetViews>
  <sheetFormatPr baseColWidth="10" defaultColWidth="8.6640625" defaultRowHeight="16" x14ac:dyDescent="0.2"/>
  <cols>
    <col min="1" max="1" width="5.6640625" customWidth="1"/>
    <col min="2" max="6" width="12.1640625" customWidth="1"/>
    <col min="8" max="8" width="5.6640625" customWidth="1"/>
    <col min="9" max="13" width="12.1640625" customWidth="1"/>
  </cols>
  <sheetData>
    <row r="1" spans="1:13" x14ac:dyDescent="0.2">
      <c r="A1" t="s">
        <v>220</v>
      </c>
      <c r="H1" t="s">
        <v>221</v>
      </c>
    </row>
    <row r="2" spans="1:13" x14ac:dyDescent="0.2">
      <c r="A2" t="s">
        <v>40</v>
      </c>
      <c r="B2" s="68"/>
      <c r="C2" s="105">
        <f>'Tax Estimator'!D42</f>
        <v>5953908</v>
      </c>
      <c r="D2" s="68"/>
      <c r="E2" s="68"/>
      <c r="F2" s="68"/>
      <c r="H2" t="s">
        <v>40</v>
      </c>
      <c r="I2" s="68"/>
      <c r="J2" s="105">
        <f>'Tax Estimator'!F42</f>
        <v>1498286</v>
      </c>
      <c r="K2" s="68"/>
      <c r="L2" s="68"/>
      <c r="M2" s="68"/>
    </row>
    <row r="3" spans="1:13" x14ac:dyDescent="0.2">
      <c r="A3" t="s">
        <v>32</v>
      </c>
      <c r="B3" s="68"/>
      <c r="C3" s="105">
        <f>IF(ISNUMBER('Tax Estimator'!D25),MIN('Tax Estimator'!D42,'Tax Estimator'!D25),0)</f>
        <v>4038150</v>
      </c>
      <c r="D3" s="68"/>
      <c r="E3" s="68"/>
      <c r="F3" s="68"/>
      <c r="H3" t="s">
        <v>32</v>
      </c>
      <c r="I3" s="68"/>
      <c r="J3" s="105">
        <f>IF(ISNUMBER('Tax Estimator'!F25),MIN('Tax Estimator'!F42,'Tax Estimator'!F25),0)</f>
        <v>0</v>
      </c>
      <c r="K3" s="68"/>
      <c r="L3" s="68"/>
      <c r="M3" s="68"/>
    </row>
    <row r="4" spans="1:13" x14ac:dyDescent="0.2">
      <c r="A4" t="str">
        <f>'Tax Estimator'!D3</f>
        <v>Married Filing Jointly</v>
      </c>
      <c r="B4" s="68"/>
      <c r="C4" s="105"/>
      <c r="D4" s="68"/>
      <c r="E4" s="68"/>
      <c r="F4" s="68"/>
      <c r="H4" t="str">
        <f>'Tax Estimator'!F3</f>
        <v>Married Filing Jointly</v>
      </c>
      <c r="I4" s="68"/>
      <c r="J4" s="105"/>
      <c r="K4" s="68"/>
      <c r="L4" s="68"/>
      <c r="M4" s="68"/>
    </row>
    <row r="5" spans="1:13" x14ac:dyDescent="0.2">
      <c r="A5" s="48" t="s">
        <v>212</v>
      </c>
      <c r="B5" s="68"/>
      <c r="C5" s="68"/>
      <c r="D5" s="68"/>
      <c r="E5" s="68"/>
      <c r="F5" s="68"/>
      <c r="H5" s="48" t="s">
        <v>212</v>
      </c>
      <c r="I5" s="68"/>
      <c r="J5" s="68"/>
      <c r="K5" s="68"/>
      <c r="L5" s="68"/>
      <c r="M5" s="68"/>
    </row>
    <row r="6" spans="1:13" x14ac:dyDescent="0.2">
      <c r="B6" t="s">
        <v>217</v>
      </c>
      <c r="C6" t="s">
        <v>3</v>
      </c>
      <c r="E6" t="s">
        <v>215</v>
      </c>
      <c r="F6" t="s">
        <v>216</v>
      </c>
      <c r="I6" t="s">
        <v>217</v>
      </c>
      <c r="J6" t="s">
        <v>3</v>
      </c>
      <c r="L6" t="s">
        <v>215</v>
      </c>
      <c r="M6" t="s">
        <v>216</v>
      </c>
    </row>
    <row r="7" spans="1:13" x14ac:dyDescent="0.2">
      <c r="A7" s="66">
        <f>'Pull Down'!I4</f>
        <v>0.1</v>
      </c>
      <c r="B7" s="68">
        <f>CHOOSE(MATCH($A$4,'Pull Down'!$A$2:$A$5,0),'Pull Down'!J4,'Pull Down'!L4,'Pull Down'!N4,'Pull Down'!P4)</f>
        <v>0</v>
      </c>
      <c r="C7" s="68">
        <f>CHOOSE(MATCH($A$4,'Pull Down'!$A$2:$A$5,0),'Pull Down'!K4,'Pull Down'!M4,'Pull Down'!O4,'Pull Down'!Q4)</f>
        <v>23850</v>
      </c>
      <c r="D7" s="68"/>
      <c r="E7" s="68">
        <f t="shared" ref="E7:E13" si="0">MAX(0,MIN(C7,MIN($C$2,$C$2-$C$3))-B7)</f>
        <v>23850</v>
      </c>
      <c r="F7" s="68">
        <f t="shared" ref="F7:F13" si="1">E7*A7</f>
        <v>2385</v>
      </c>
      <c r="H7" s="66">
        <f t="shared" ref="H7:H13" si="2">A7</f>
        <v>0.1</v>
      </c>
      <c r="I7" s="68">
        <f>CHOOSE(MATCH($H$4,'Pull Down'!$A$2:$A$5,0),'Pull Down'!J4,'Pull Down'!L4,'Pull Down'!N4,'Pull Down'!P4)</f>
        <v>0</v>
      </c>
      <c r="J7" s="68">
        <f>CHOOSE(MATCH($H$4,'Pull Down'!$A$2:$A$5,0),'Pull Down'!K4,'Pull Down'!M4,'Pull Down'!O4,'Pull Down'!Q4)</f>
        <v>23850</v>
      </c>
      <c r="K7" s="68"/>
      <c r="L7" s="68">
        <f t="shared" ref="L7:L13" si="3">MAX(0,MIN(J7,MIN($J$2,$J$2-$J$3))-I7)</f>
        <v>23850</v>
      </c>
      <c r="M7" s="68">
        <f t="shared" ref="M7:M13" si="4">L7*H7</f>
        <v>2385</v>
      </c>
    </row>
    <row r="8" spans="1:13" x14ac:dyDescent="0.2">
      <c r="A8" s="66">
        <f>'Pull Down'!I5</f>
        <v>0.12</v>
      </c>
      <c r="B8" s="68">
        <f>CHOOSE(MATCH($A$4,'Pull Down'!$A$2:$A$5,0),'Pull Down'!J5,'Pull Down'!L5,'Pull Down'!N5,'Pull Down'!P5)</f>
        <v>23850</v>
      </c>
      <c r="C8" s="68">
        <f>CHOOSE(MATCH($A$4,'Pull Down'!$A$2:$A$5,0),'Pull Down'!K5,'Pull Down'!M5,'Pull Down'!O5,'Pull Down'!Q5)</f>
        <v>96950</v>
      </c>
      <c r="D8" s="68"/>
      <c r="E8" s="68">
        <f t="shared" si="0"/>
        <v>73100</v>
      </c>
      <c r="F8" s="68">
        <f t="shared" si="1"/>
        <v>8772</v>
      </c>
      <c r="H8" s="66">
        <f t="shared" si="2"/>
        <v>0.12</v>
      </c>
      <c r="I8" s="68">
        <f>CHOOSE(MATCH($H$4,'Pull Down'!$A$2:$A$5,0),'Pull Down'!J5,'Pull Down'!L5,'Pull Down'!N5,'Pull Down'!P5)</f>
        <v>23850</v>
      </c>
      <c r="J8" s="68">
        <f>CHOOSE(MATCH($H$4,'Pull Down'!$A$2:$A$5,0),'Pull Down'!K5,'Pull Down'!M5,'Pull Down'!O5,'Pull Down'!Q5)</f>
        <v>96950</v>
      </c>
      <c r="K8" s="68"/>
      <c r="L8" s="68">
        <f t="shared" si="3"/>
        <v>73100</v>
      </c>
      <c r="M8" s="68">
        <f t="shared" si="4"/>
        <v>8772</v>
      </c>
    </row>
    <row r="9" spans="1:13" x14ac:dyDescent="0.2">
      <c r="A9" s="66">
        <f>'Pull Down'!I6</f>
        <v>0.22</v>
      </c>
      <c r="B9" s="68">
        <f>CHOOSE(MATCH($A$4,'Pull Down'!$A$2:$A$5,0),'Pull Down'!J6,'Pull Down'!L6,'Pull Down'!N6,'Pull Down'!P6)</f>
        <v>96950</v>
      </c>
      <c r="C9" s="68">
        <f>CHOOSE(MATCH($A$4,'Pull Down'!$A$2:$A$5,0),'Pull Down'!K6,'Pull Down'!M6,'Pull Down'!O6,'Pull Down'!Q6)</f>
        <v>206700</v>
      </c>
      <c r="D9" s="68"/>
      <c r="E9" s="68">
        <f t="shared" si="0"/>
        <v>109750</v>
      </c>
      <c r="F9" s="68">
        <f t="shared" si="1"/>
        <v>24145</v>
      </c>
      <c r="H9" s="66">
        <f t="shared" si="2"/>
        <v>0.22</v>
      </c>
      <c r="I9" s="68">
        <f>CHOOSE(MATCH($H$4,'Pull Down'!$A$2:$A$5,0),'Pull Down'!J6,'Pull Down'!L6,'Pull Down'!N6,'Pull Down'!P6)</f>
        <v>96950</v>
      </c>
      <c r="J9" s="68">
        <f>CHOOSE(MATCH($H$4,'Pull Down'!$A$2:$A$5,0),'Pull Down'!K6,'Pull Down'!M6,'Pull Down'!O6,'Pull Down'!Q6)</f>
        <v>206700</v>
      </c>
      <c r="K9" s="68"/>
      <c r="L9" s="68">
        <f t="shared" si="3"/>
        <v>109750</v>
      </c>
      <c r="M9" s="68">
        <f t="shared" si="4"/>
        <v>24145</v>
      </c>
    </row>
    <row r="10" spans="1:13" x14ac:dyDescent="0.2">
      <c r="A10" s="66">
        <f>'Pull Down'!I7</f>
        <v>0.24</v>
      </c>
      <c r="B10" s="68">
        <f>CHOOSE(MATCH($A$4,'Pull Down'!$A$2:$A$5,0),'Pull Down'!J7,'Pull Down'!L7,'Pull Down'!N7,'Pull Down'!P7)</f>
        <v>206700</v>
      </c>
      <c r="C10" s="68">
        <f>CHOOSE(MATCH($A$4,'Pull Down'!$A$2:$A$5,0),'Pull Down'!K7,'Pull Down'!M7,'Pull Down'!O7,'Pull Down'!Q7)</f>
        <v>394600</v>
      </c>
      <c r="D10" s="68"/>
      <c r="E10" s="68">
        <f t="shared" si="0"/>
        <v>187900</v>
      </c>
      <c r="F10" s="68">
        <f t="shared" si="1"/>
        <v>45096</v>
      </c>
      <c r="H10" s="66">
        <f t="shared" si="2"/>
        <v>0.24</v>
      </c>
      <c r="I10" s="68">
        <f>CHOOSE(MATCH($H$4,'Pull Down'!$A$2:$A$5,0),'Pull Down'!J7,'Pull Down'!L7,'Pull Down'!N7,'Pull Down'!P7)</f>
        <v>206700</v>
      </c>
      <c r="J10" s="68">
        <f>CHOOSE(MATCH($H$4,'Pull Down'!$A$2:$A$5,0),'Pull Down'!K7,'Pull Down'!M7,'Pull Down'!O7,'Pull Down'!Q7)</f>
        <v>394600</v>
      </c>
      <c r="K10" s="68"/>
      <c r="L10" s="68">
        <f t="shared" si="3"/>
        <v>187900</v>
      </c>
      <c r="M10" s="68">
        <f t="shared" si="4"/>
        <v>45096</v>
      </c>
    </row>
    <row r="11" spans="1:13" x14ac:dyDescent="0.2">
      <c r="A11" s="66">
        <f>'Pull Down'!I8</f>
        <v>0.32</v>
      </c>
      <c r="B11" s="68">
        <f>CHOOSE(MATCH($A$4,'Pull Down'!$A$2:$A$5,0),'Pull Down'!J8,'Pull Down'!L8,'Pull Down'!N8,'Pull Down'!P8)</f>
        <v>394600</v>
      </c>
      <c r="C11" s="68">
        <f>CHOOSE(MATCH($A$4,'Pull Down'!$A$2:$A$5,0),'Pull Down'!K8,'Pull Down'!M8,'Pull Down'!O8,'Pull Down'!Q8)</f>
        <v>501050</v>
      </c>
      <c r="D11" s="68"/>
      <c r="E11" s="68">
        <f t="shared" si="0"/>
        <v>106450</v>
      </c>
      <c r="F11" s="68">
        <f t="shared" si="1"/>
        <v>34064</v>
      </c>
      <c r="H11" s="66">
        <f t="shared" si="2"/>
        <v>0.32</v>
      </c>
      <c r="I11" s="68">
        <f>CHOOSE(MATCH($H$4,'Pull Down'!$A$2:$A$5,0),'Pull Down'!J8,'Pull Down'!L8,'Pull Down'!N8,'Pull Down'!P8)</f>
        <v>394600</v>
      </c>
      <c r="J11" s="68">
        <f>CHOOSE(MATCH($H$4,'Pull Down'!$A$2:$A$5,0),'Pull Down'!K8,'Pull Down'!M8,'Pull Down'!O8,'Pull Down'!Q8)</f>
        <v>501050</v>
      </c>
      <c r="K11" s="68"/>
      <c r="L11" s="68">
        <f t="shared" si="3"/>
        <v>106450</v>
      </c>
      <c r="M11" s="68">
        <f t="shared" si="4"/>
        <v>34064</v>
      </c>
    </row>
    <row r="12" spans="1:13" x14ac:dyDescent="0.2">
      <c r="A12" s="66">
        <f>'Pull Down'!I9</f>
        <v>0.35</v>
      </c>
      <c r="B12" s="68">
        <f>CHOOSE(MATCH($A$4,'Pull Down'!$A$2:$A$5,0),'Pull Down'!J9,'Pull Down'!L9,'Pull Down'!N9,'Pull Down'!P9)</f>
        <v>501050</v>
      </c>
      <c r="C12" s="68">
        <f>CHOOSE(MATCH($A$4,'Pull Down'!$A$2:$A$5,0),'Pull Down'!K9,'Pull Down'!M9,'Pull Down'!O9,'Pull Down'!Q9)</f>
        <v>751600</v>
      </c>
      <c r="D12" s="68"/>
      <c r="E12" s="68">
        <f t="shared" si="0"/>
        <v>250550</v>
      </c>
      <c r="F12" s="68">
        <f t="shared" si="1"/>
        <v>87692.5</v>
      </c>
      <c r="H12" s="66">
        <f t="shared" si="2"/>
        <v>0.35</v>
      </c>
      <c r="I12" s="68">
        <f>CHOOSE(MATCH($H$4,'Pull Down'!$A$2:$A$5,0),'Pull Down'!J9,'Pull Down'!L9,'Pull Down'!N9,'Pull Down'!P9)</f>
        <v>501050</v>
      </c>
      <c r="J12" s="68">
        <f>CHOOSE(MATCH($H$4,'Pull Down'!$A$2:$A$5,0),'Pull Down'!K9,'Pull Down'!M9,'Pull Down'!O9,'Pull Down'!Q9)</f>
        <v>751600</v>
      </c>
      <c r="K12" s="68"/>
      <c r="L12" s="68">
        <f t="shared" si="3"/>
        <v>250550</v>
      </c>
      <c r="M12" s="68">
        <f t="shared" si="4"/>
        <v>87692.5</v>
      </c>
    </row>
    <row r="13" spans="1:13" x14ac:dyDescent="0.2">
      <c r="A13" s="103">
        <f>'Pull Down'!I10</f>
        <v>0.37</v>
      </c>
      <c r="B13" s="104">
        <f>CHOOSE(MATCH($A$4,'Pull Down'!$A$2:$A$5,0),'Pull Down'!J10,'Pull Down'!L10,'Pull Down'!N10,'Pull Down'!P10)</f>
        <v>751600</v>
      </c>
      <c r="C13" s="104">
        <v>999999999</v>
      </c>
      <c r="D13" s="104"/>
      <c r="E13" s="104">
        <f t="shared" si="0"/>
        <v>1164158</v>
      </c>
      <c r="F13" s="104">
        <f t="shared" si="1"/>
        <v>430738.46</v>
      </c>
      <c r="H13" s="103">
        <f t="shared" si="2"/>
        <v>0.37</v>
      </c>
      <c r="I13" s="104">
        <f>CHOOSE(MATCH($H$4,'Pull Down'!$A$2:$A$5,0),'Pull Down'!J10,'Pull Down'!L10,'Pull Down'!N10,'Pull Down'!P10)</f>
        <v>751600</v>
      </c>
      <c r="J13" s="104">
        <v>999999999</v>
      </c>
      <c r="K13" s="104"/>
      <c r="L13" s="104">
        <f t="shared" si="3"/>
        <v>746686</v>
      </c>
      <c r="M13" s="104">
        <f t="shared" si="4"/>
        <v>276273.82</v>
      </c>
    </row>
    <row r="14" spans="1:13" x14ac:dyDescent="0.2">
      <c r="A14" t="s">
        <v>214</v>
      </c>
      <c r="B14" s="68"/>
      <c r="C14" s="68"/>
      <c r="D14" s="68"/>
      <c r="E14" s="68">
        <f>SUM(E7:E13)</f>
        <v>1915758</v>
      </c>
      <c r="F14" s="68">
        <f>SUM(F7:F13)</f>
        <v>632892.96</v>
      </c>
      <c r="H14" t="s">
        <v>214</v>
      </c>
      <c r="I14" s="68"/>
      <c r="J14" s="68"/>
      <c r="K14" s="68"/>
      <c r="L14" s="68">
        <f>SUM(L7:L13)</f>
        <v>1498286</v>
      </c>
      <c r="M14" s="68">
        <f>SUM(M7:M13)</f>
        <v>478428.32</v>
      </c>
    </row>
    <row r="16" spans="1:13" x14ac:dyDescent="0.2">
      <c r="A16" s="48" t="s">
        <v>213</v>
      </c>
      <c r="B16" s="68"/>
      <c r="C16" s="68"/>
      <c r="D16" s="68"/>
      <c r="E16" s="68"/>
      <c r="F16" s="68"/>
      <c r="H16" s="48" t="s">
        <v>213</v>
      </c>
      <c r="I16" s="68"/>
      <c r="J16" s="68"/>
      <c r="K16" s="68"/>
      <c r="L16" s="68"/>
      <c r="M16" s="68"/>
    </row>
    <row r="17" spans="1:13" x14ac:dyDescent="0.2">
      <c r="B17" t="s">
        <v>217</v>
      </c>
      <c r="C17" t="s">
        <v>3</v>
      </c>
      <c r="D17" t="s">
        <v>215</v>
      </c>
      <c r="E17" t="s">
        <v>219</v>
      </c>
      <c r="F17" t="s">
        <v>218</v>
      </c>
      <c r="I17" t="s">
        <v>217</v>
      </c>
      <c r="J17" t="s">
        <v>3</v>
      </c>
      <c r="K17" t="s">
        <v>215</v>
      </c>
      <c r="L17" t="s">
        <v>219</v>
      </c>
      <c r="M17" t="s">
        <v>218</v>
      </c>
    </row>
    <row r="18" spans="1:13" x14ac:dyDescent="0.2">
      <c r="A18" s="66">
        <f>'Pull Down'!I15</f>
        <v>0</v>
      </c>
      <c r="B18" s="68">
        <f>CHOOSE(MATCH($A$4,'Pull Down'!$A$2:$A$5,0),'Pull Down'!J15,'Pull Down'!L15,'Pull Down'!N15,'Pull Down'!P15)</f>
        <v>0</v>
      </c>
      <c r="C18" s="68">
        <f>CHOOSE(MATCH($A$4,'Pull Down'!$A$2:$A$5,0),'Pull Down'!K15,'Pull Down'!M15,'Pull Down'!O15,'Pull Down'!Q15)</f>
        <v>96700</v>
      </c>
      <c r="D18" s="68">
        <f>MAX(0,MIN(C18,$C$2-$C$3)-B18)</f>
        <v>96700</v>
      </c>
      <c r="E18" s="68">
        <f>MIN(C18-D18,C3)</f>
        <v>0</v>
      </c>
      <c r="F18" s="68">
        <f>A18*E18</f>
        <v>0</v>
      </c>
      <c r="H18" s="66">
        <f>A18</f>
        <v>0</v>
      </c>
      <c r="I18" s="68">
        <f>CHOOSE(MATCH($H$4,'Pull Down'!$A$2:$A$5,0),'Pull Down'!J15,'Pull Down'!L15,'Pull Down'!N15,'Pull Down'!P15)</f>
        <v>0</v>
      </c>
      <c r="J18" s="68">
        <f>CHOOSE(MATCH($H$4,'Pull Down'!$A$2:$A$5,0),'Pull Down'!K15,'Pull Down'!M15,'Pull Down'!O15,'Pull Down'!Q15)</f>
        <v>96700</v>
      </c>
      <c r="K18" s="68">
        <f>MAX(0,MIN(J18,$C$2-$C$3)-I18)</f>
        <v>96700</v>
      </c>
      <c r="L18" s="68">
        <f>MIN(J18-K18,J3)</f>
        <v>0</v>
      </c>
      <c r="M18" s="68">
        <f>H18*L18</f>
        <v>0</v>
      </c>
    </row>
    <row r="19" spans="1:13" x14ac:dyDescent="0.2">
      <c r="A19" s="66">
        <f>'Pull Down'!I16</f>
        <v>0.15</v>
      </c>
      <c r="B19" s="68">
        <f>CHOOSE(MATCH($A$4,'Pull Down'!$A$2:$A$5,0),'Pull Down'!J16,'Pull Down'!L16,'Pull Down'!N16,'Pull Down'!P16)</f>
        <v>96700</v>
      </c>
      <c r="C19" s="68">
        <f>CHOOSE(MATCH($A$4,'Pull Down'!$A$2:$A$5,0),'Pull Down'!K16,'Pull Down'!M16,'Pull Down'!O16,'Pull Down'!Q16)</f>
        <v>600050</v>
      </c>
      <c r="D19" s="68">
        <f>MAX(0,MIN(C19,$C$2-$C$3)-B19)</f>
        <v>503350</v>
      </c>
      <c r="E19" s="68">
        <f>MIN(C19-B19-D19,C3-E18)</f>
        <v>0</v>
      </c>
      <c r="F19" s="68">
        <f>A19*E19</f>
        <v>0</v>
      </c>
      <c r="H19" s="66">
        <f>A19</f>
        <v>0.15</v>
      </c>
      <c r="I19" s="68">
        <f>CHOOSE(MATCH($H$4,'Pull Down'!$A$2:$A$5,0),'Pull Down'!J16,'Pull Down'!L16,'Pull Down'!N16,'Pull Down'!P16)</f>
        <v>96700</v>
      </c>
      <c r="J19" s="68">
        <f>CHOOSE(MATCH($H$4,'Pull Down'!$A$2:$A$5,0),'Pull Down'!K16,'Pull Down'!M16,'Pull Down'!O16,'Pull Down'!Q16)</f>
        <v>600050</v>
      </c>
      <c r="K19" s="68">
        <f>MAX(0,MIN(J19,$C$2-$C$3)-I19)</f>
        <v>503350</v>
      </c>
      <c r="L19" s="68">
        <f>MIN(J19-I19-K19,J3-L18)</f>
        <v>0</v>
      </c>
      <c r="M19" s="68">
        <f>H19*L19</f>
        <v>0</v>
      </c>
    </row>
    <row r="20" spans="1:13" x14ac:dyDescent="0.2">
      <c r="A20" s="103">
        <f>'Pull Down'!I17</f>
        <v>0.2</v>
      </c>
      <c r="B20" s="104">
        <f>CHOOSE(MATCH($A$4,'Pull Down'!$A$2:$A$5,0),'Pull Down'!J17,'Pull Down'!L17,'Pull Down'!N17,'Pull Down'!P17)</f>
        <v>600050</v>
      </c>
      <c r="C20" s="104">
        <v>999999999</v>
      </c>
      <c r="D20" s="104">
        <f>MAX(0,MIN(C20,$C$2-$C$3)-B20)</f>
        <v>1315708</v>
      </c>
      <c r="E20" s="104">
        <f>MIN(C20-B20-D20,C3-E19-E18)</f>
        <v>4038150</v>
      </c>
      <c r="F20" s="104">
        <f>A20*E20</f>
        <v>807630</v>
      </c>
      <c r="H20" s="103">
        <f>A20</f>
        <v>0.2</v>
      </c>
      <c r="I20" s="104">
        <f>CHOOSE(MATCH($H$4,'Pull Down'!$A$2:$A$5,0),'Pull Down'!J17,'Pull Down'!L17,'Pull Down'!N17,'Pull Down'!P17)</f>
        <v>600050</v>
      </c>
      <c r="J20" s="104">
        <v>999999999</v>
      </c>
      <c r="K20" s="104">
        <f>MAX(0,MIN(J20,$C$2-$C$3)-I20)</f>
        <v>1315708</v>
      </c>
      <c r="L20" s="104">
        <f>MIN(J20-I20-K20,J3-L19-L18)</f>
        <v>0</v>
      </c>
      <c r="M20" s="104">
        <f>H20*L20</f>
        <v>0</v>
      </c>
    </row>
    <row r="21" spans="1:13" x14ac:dyDescent="0.2">
      <c r="A21" t="s">
        <v>214</v>
      </c>
      <c r="B21" s="68"/>
      <c r="C21" s="68"/>
      <c r="D21" s="68"/>
      <c r="E21" s="68">
        <f>SUM(E18:E20)</f>
        <v>4038150</v>
      </c>
      <c r="F21" s="68">
        <f>SUM(F18:F20)</f>
        <v>807630</v>
      </c>
      <c r="H21" t="s">
        <v>214</v>
      </c>
      <c r="I21" s="68"/>
      <c r="J21" s="68"/>
      <c r="K21" s="68"/>
      <c r="L21" s="68">
        <f>SUM(L18:L20)</f>
        <v>0</v>
      </c>
      <c r="M21" s="68">
        <f>SUM(M18:M20)</f>
        <v>0</v>
      </c>
    </row>
  </sheetData>
  <sheetProtection algorithmName="SHA-512" hashValue="ryNwuYx0I46jnJRK7JQImRuy3qIvzN3tvHaLgr2xDvtwxtcyPx2YfIwgwGY6+gz/eazo0Gn8ajuJlEKaINSZUw==" saltValue="7uAlG/Y6fJi6L1FKOlzaI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4"/>
  <sheetViews>
    <sheetView workbookViewId="0">
      <selection activeCell="D22" sqref="D22"/>
    </sheetView>
  </sheetViews>
  <sheetFormatPr baseColWidth="10" defaultColWidth="9" defaultRowHeight="15.75" customHeight="1" x14ac:dyDescent="0.2"/>
  <cols>
    <col min="1" max="1" width="2.6640625" style="107" customWidth="1"/>
    <col min="2" max="2" width="15" style="107" bestFit="1" customWidth="1"/>
    <col min="3" max="3" width="9" style="107"/>
    <col min="4" max="4" width="12.6640625" style="107" customWidth="1"/>
    <col min="5" max="5" width="11.1640625" style="107" customWidth="1"/>
    <col min="6" max="6" width="9" style="107"/>
    <col min="7" max="7" width="11.6640625" style="107" customWidth="1"/>
    <col min="8" max="8" width="12.1640625" style="107" customWidth="1"/>
    <col min="9" max="16384" width="9" style="107"/>
  </cols>
  <sheetData>
    <row r="1" spans="1:8" ht="15.75" customHeight="1" x14ac:dyDescent="0.2">
      <c r="A1" s="109" t="s">
        <v>106</v>
      </c>
      <c r="B1" s="110"/>
      <c r="C1" s="110"/>
      <c r="D1" s="109" t="s">
        <v>220</v>
      </c>
      <c r="E1" s="110"/>
      <c r="G1" s="109" t="s">
        <v>221</v>
      </c>
      <c r="H1" s="110"/>
    </row>
    <row r="2" spans="1:8" ht="15.75" customHeight="1" x14ac:dyDescent="0.2">
      <c r="A2" s="109"/>
      <c r="B2" s="110"/>
      <c r="C2" s="110"/>
      <c r="D2" s="110" t="str">
        <f>'Tax Estimator'!D3</f>
        <v>Married Filing Jointly</v>
      </c>
      <c r="E2" s="110"/>
      <c r="G2" s="110" t="str">
        <f>'Tax Estimator'!F3</f>
        <v>Married Filing Jointly</v>
      </c>
      <c r="H2" s="110"/>
    </row>
    <row r="3" spans="1:8" ht="15.75" customHeight="1" x14ac:dyDescent="0.2">
      <c r="A3" s="110"/>
      <c r="B3" s="110"/>
      <c r="C3" s="110"/>
      <c r="D3" s="110" t="s">
        <v>81</v>
      </c>
      <c r="E3" s="110" t="s">
        <v>82</v>
      </c>
      <c r="G3" s="110" t="s">
        <v>81</v>
      </c>
      <c r="H3" s="110" t="s">
        <v>82</v>
      </c>
    </row>
    <row r="4" spans="1:8" ht="15.75" customHeight="1" x14ac:dyDescent="0.2">
      <c r="A4" s="111" t="s">
        <v>107</v>
      </c>
      <c r="B4" s="110" t="s">
        <v>72</v>
      </c>
      <c r="C4" s="110"/>
      <c r="D4" s="119">
        <f>'Tax Estimator'!$D$19</f>
        <v>390952</v>
      </c>
      <c r="E4" s="119">
        <v>0</v>
      </c>
      <c r="G4" s="120">
        <f>'Tax Estimator'!$F$19</f>
        <v>-42673</v>
      </c>
      <c r="H4" s="120">
        <v>0</v>
      </c>
    </row>
    <row r="5" spans="1:8" ht="15.75" customHeight="1" x14ac:dyDescent="0.2">
      <c r="A5" s="111" t="s">
        <v>108</v>
      </c>
      <c r="B5" s="110" t="s">
        <v>109</v>
      </c>
      <c r="C5" s="110"/>
      <c r="D5" s="119">
        <v>0</v>
      </c>
      <c r="E5" s="119">
        <v>0</v>
      </c>
      <c r="G5" s="120">
        <v>0</v>
      </c>
      <c r="H5" s="120">
        <v>0</v>
      </c>
    </row>
    <row r="6" spans="1:8" ht="15.75" customHeight="1" x14ac:dyDescent="0.2">
      <c r="A6" s="111">
        <v>2</v>
      </c>
      <c r="B6" s="110" t="s">
        <v>110</v>
      </c>
      <c r="C6" s="110"/>
      <c r="D6" s="121">
        <f>'Tax Estimator'!$C$22</f>
        <v>0</v>
      </c>
      <c r="E6" s="121">
        <f>'Tax Estimator'!$C$23</f>
        <v>0</v>
      </c>
      <c r="G6" s="122">
        <f>'Tax Estimator'!$E$22</f>
        <v>0</v>
      </c>
      <c r="H6" s="122">
        <f>'Tax Estimator'!$E$23</f>
        <v>0</v>
      </c>
    </row>
    <row r="7" spans="1:8" ht="15.75" customHeight="1" x14ac:dyDescent="0.2">
      <c r="A7" s="111">
        <v>3</v>
      </c>
      <c r="B7" s="110"/>
      <c r="C7" s="110"/>
      <c r="D7" s="119">
        <f>SUM(D4:D6)</f>
        <v>390952</v>
      </c>
      <c r="E7" s="119">
        <f>SUM(E4:E6)</f>
        <v>0</v>
      </c>
      <c r="G7" s="120">
        <f>SUM(G4:G6)</f>
        <v>-42673</v>
      </c>
      <c r="H7" s="120">
        <f>SUM(H4:H6)</f>
        <v>0</v>
      </c>
    </row>
    <row r="8" spans="1:8" ht="15.75" customHeight="1" x14ac:dyDescent="0.2">
      <c r="A8" s="111" t="s">
        <v>111</v>
      </c>
      <c r="B8" s="110"/>
      <c r="C8" s="110"/>
      <c r="D8" s="120">
        <f>IF(D7&gt;0,ROUND(D7*'Pull Down'!$B$11,2),D7)</f>
        <v>361044.17</v>
      </c>
      <c r="E8" s="120">
        <f>IF(E7&gt;0,ROUND(E7*'Pull Down'!$B$11,2),E7)</f>
        <v>0</v>
      </c>
      <c r="G8" s="120">
        <f>IF(G7&gt;0,ROUND(G7*'Pull Down'!$B$11,2),G7)</f>
        <v>-42673</v>
      </c>
      <c r="H8" s="120">
        <f>IF(H7&gt;0,ROUND(H7*'Pull Down'!$B$11,2),H7)</f>
        <v>0</v>
      </c>
    </row>
    <row r="9" spans="1:8" ht="15.75" customHeight="1" x14ac:dyDescent="0.2">
      <c r="A9" s="111" t="s">
        <v>112</v>
      </c>
      <c r="B9" s="110"/>
      <c r="C9" s="110"/>
      <c r="D9" s="119">
        <v>0</v>
      </c>
      <c r="E9" s="119">
        <v>0</v>
      </c>
      <c r="G9" s="120">
        <v>0</v>
      </c>
      <c r="H9" s="120">
        <v>0</v>
      </c>
    </row>
    <row r="10" spans="1:8" ht="15.75" customHeight="1" x14ac:dyDescent="0.2">
      <c r="A10" s="111" t="s">
        <v>113</v>
      </c>
      <c r="B10" s="110"/>
      <c r="C10" s="110"/>
      <c r="D10" s="119">
        <f>IF(D8+D9&lt;400,0,D8+D9)</f>
        <v>361044.17</v>
      </c>
      <c r="E10" s="119">
        <f>IF(E8+E9&lt;400,0,E8+E9)</f>
        <v>0</v>
      </c>
      <c r="G10" s="120">
        <f>IF(G8+G9&lt;400,0,G8+G9)</f>
        <v>0</v>
      </c>
      <c r="H10" s="120">
        <f>IF(H8+H9&lt;400,0,H8+H9)</f>
        <v>0</v>
      </c>
    </row>
    <row r="11" spans="1:8" ht="15.75" customHeight="1" x14ac:dyDescent="0.2">
      <c r="A11" s="111" t="s">
        <v>114</v>
      </c>
      <c r="B11" s="110"/>
      <c r="C11" s="110"/>
      <c r="D11" s="119">
        <v>0</v>
      </c>
      <c r="E11" s="119">
        <v>0</v>
      </c>
      <c r="G11" s="120">
        <v>0</v>
      </c>
      <c r="H11" s="120">
        <v>0</v>
      </c>
    </row>
    <row r="12" spans="1:8" ht="15.75" customHeight="1" x14ac:dyDescent="0.2">
      <c r="A12" s="111" t="s">
        <v>115</v>
      </c>
      <c r="B12" s="110"/>
      <c r="C12" s="110"/>
      <c r="D12" s="119">
        <v>0</v>
      </c>
      <c r="E12" s="119">
        <v>0</v>
      </c>
      <c r="G12" s="120">
        <v>0</v>
      </c>
      <c r="H12" s="120">
        <v>0</v>
      </c>
    </row>
    <row r="13" spans="1:8" ht="15.75" customHeight="1" x14ac:dyDescent="0.2">
      <c r="A13" s="111">
        <v>6</v>
      </c>
      <c r="B13" s="110" t="s">
        <v>116</v>
      </c>
      <c r="C13" s="110"/>
      <c r="D13" s="119">
        <f>D10+D12</f>
        <v>361044.17</v>
      </c>
      <c r="E13" s="119">
        <f>E10+E12</f>
        <v>0</v>
      </c>
      <c r="G13" s="120">
        <f>G10+G12</f>
        <v>0</v>
      </c>
      <c r="H13" s="120">
        <f>H10+H12</f>
        <v>0</v>
      </c>
    </row>
    <row r="14" spans="1:8" ht="15.75" customHeight="1" x14ac:dyDescent="0.2">
      <c r="A14" s="111">
        <v>7</v>
      </c>
      <c r="B14" s="110" t="s">
        <v>117</v>
      </c>
      <c r="C14" s="110"/>
      <c r="D14" s="119">
        <f>'Pull Down'!$B$8</f>
        <v>176100</v>
      </c>
      <c r="E14" s="119">
        <f>'Pull Down'!$B$8</f>
        <v>176100</v>
      </c>
      <c r="G14" s="120">
        <f>'Pull Down'!$B$8</f>
        <v>176100</v>
      </c>
      <c r="H14" s="120">
        <f>'Pull Down'!$B$8</f>
        <v>176100</v>
      </c>
    </row>
    <row r="15" spans="1:8" ht="15.75" customHeight="1" x14ac:dyDescent="0.2">
      <c r="A15" s="111" t="s">
        <v>118</v>
      </c>
      <c r="B15" s="110" t="s">
        <v>119</v>
      </c>
      <c r="C15" s="110"/>
      <c r="D15" s="119">
        <f>IF('Tax Estimator'!$C$10&gt;'Pull Down'!$B$8,0,'Tax Estimator'!$C$10)</f>
        <v>0</v>
      </c>
      <c r="E15" s="119">
        <f>IF('Tax Estimator'!$C$11&gt;'Pull Down'!$B$8,0,'Tax Estimator'!$C$11)</f>
        <v>0</v>
      </c>
      <c r="G15" s="120">
        <f>IF('Tax Estimator'!$E$10&gt;'Pull Down'!$B$8,0,'Tax Estimator'!$E$10)</f>
        <v>0</v>
      </c>
      <c r="H15" s="120">
        <f>IF('Tax Estimator'!$E$11&gt;'Pull Down'!$B$8,0,'Tax Estimator'!$E$11)</f>
        <v>0</v>
      </c>
    </row>
    <row r="16" spans="1:8" ht="15.75" customHeight="1" x14ac:dyDescent="0.2">
      <c r="A16" s="111" t="s">
        <v>120</v>
      </c>
      <c r="B16" s="110"/>
      <c r="C16" s="110"/>
      <c r="D16" s="119">
        <v>0</v>
      </c>
      <c r="E16" s="119">
        <v>0</v>
      </c>
      <c r="G16" s="120">
        <v>0</v>
      </c>
      <c r="H16" s="120">
        <v>0</v>
      </c>
    </row>
    <row r="17" spans="1:8" ht="15.75" customHeight="1" x14ac:dyDescent="0.2">
      <c r="A17" s="111" t="s">
        <v>121</v>
      </c>
      <c r="B17" s="110"/>
      <c r="C17" s="110"/>
      <c r="D17" s="119">
        <v>0</v>
      </c>
      <c r="E17" s="119">
        <v>0</v>
      </c>
      <c r="G17" s="120">
        <v>0</v>
      </c>
      <c r="H17" s="120">
        <v>0</v>
      </c>
    </row>
    <row r="18" spans="1:8" ht="15.75" customHeight="1" x14ac:dyDescent="0.2">
      <c r="A18" s="111" t="s">
        <v>122</v>
      </c>
      <c r="B18" s="110"/>
      <c r="C18" s="110"/>
      <c r="D18" s="119">
        <f>D15+D16+D17</f>
        <v>0</v>
      </c>
      <c r="E18" s="119">
        <f>E15+E16+E17</f>
        <v>0</v>
      </c>
      <c r="G18" s="120">
        <f>G15+G16+G17</f>
        <v>0</v>
      </c>
      <c r="H18" s="120">
        <f>H15+H16+H17</f>
        <v>0</v>
      </c>
    </row>
    <row r="19" spans="1:8" ht="15.75" customHeight="1" x14ac:dyDescent="0.2">
      <c r="A19" s="111">
        <v>9</v>
      </c>
      <c r="B19" s="110"/>
      <c r="C19" s="110"/>
      <c r="D19" s="119">
        <f>MAX(0,D14-D18)</f>
        <v>176100</v>
      </c>
      <c r="E19" s="119">
        <f>MAX(0,E14-E18)</f>
        <v>176100</v>
      </c>
      <c r="G19" s="120">
        <f>MAX(0,G14-G18)</f>
        <v>176100</v>
      </c>
      <c r="H19" s="120">
        <f>MAX(0,H14-H18)</f>
        <v>176100</v>
      </c>
    </row>
    <row r="20" spans="1:8" ht="15.75" customHeight="1" x14ac:dyDescent="0.2">
      <c r="A20" s="111">
        <v>10</v>
      </c>
      <c r="B20" s="110" t="s">
        <v>123</v>
      </c>
      <c r="C20" s="110"/>
      <c r="D20" s="119">
        <f>IF('Tax Estimator'!$C$10&gt;'Pull Down'!$B$8,0,ROUND(MIN(D13,D19)*'Pull Down'!$B$9,2))</f>
        <v>21836.400000000001</v>
      </c>
      <c r="E20" s="119">
        <f>IF('Tax Estimator'!$C$11&gt;'Pull Down'!$B$8,0,ROUND(MIN(E13,E19)*'Pull Down'!$B$9,2))</f>
        <v>0</v>
      </c>
      <c r="G20" s="120">
        <f>IF('Tax Estimator'!$E$10&gt;'Pull Down'!$B$8,0,ROUND(MIN(G13,G19)*'Pull Down'!$B$9,2))</f>
        <v>0</v>
      </c>
      <c r="H20" s="120">
        <f>IF('Tax Estimator'!$E$11&gt;'Pull Down'!$B$8,0,ROUND(MIN(H13,H19)*'Pull Down'!$B$9,2))</f>
        <v>0</v>
      </c>
    </row>
    <row r="21" spans="1:8" ht="15.75" customHeight="1" x14ac:dyDescent="0.2">
      <c r="A21" s="111">
        <v>11</v>
      </c>
      <c r="B21" s="110" t="s">
        <v>124</v>
      </c>
      <c r="C21" s="110"/>
      <c r="D21" s="119">
        <f>ROUND(D13*'Pull Down'!$B$10,2)</f>
        <v>10470.280000000001</v>
      </c>
      <c r="E21" s="119">
        <f>ROUND(E13*'Pull Down'!$B$10,2)</f>
        <v>0</v>
      </c>
      <c r="G21" s="120">
        <f>ROUND(G13*'Pull Down'!$B$10,2)</f>
        <v>0</v>
      </c>
      <c r="H21" s="120">
        <f>ROUND(H13*'Pull Down'!$B$10,2)</f>
        <v>0</v>
      </c>
    </row>
    <row r="22" spans="1:8" ht="15.75" customHeight="1" x14ac:dyDescent="0.2">
      <c r="A22" s="111">
        <v>12</v>
      </c>
      <c r="B22" s="110" t="s">
        <v>12</v>
      </c>
      <c r="C22" s="110"/>
      <c r="D22" s="119">
        <f>D20+D21</f>
        <v>32306.68</v>
      </c>
      <c r="E22" s="119">
        <f>E20+E21</f>
        <v>0</v>
      </c>
      <c r="G22" s="120">
        <f>G20+G21</f>
        <v>0</v>
      </c>
      <c r="H22" s="120">
        <f>H20+H21</f>
        <v>0</v>
      </c>
    </row>
    <row r="23" spans="1:8" ht="15.75" customHeight="1" x14ac:dyDescent="0.2">
      <c r="A23" s="111">
        <v>13</v>
      </c>
      <c r="B23" s="110" t="s">
        <v>125</v>
      </c>
      <c r="C23" s="110"/>
      <c r="D23" s="119">
        <f>ROUND(D20*'Pull Down'!$B$13,2)+ROUND(D21*'Pull Down'!$B$14,2)</f>
        <v>16153.34</v>
      </c>
      <c r="E23" s="119">
        <f>ROUND(E20*'Pull Down'!$B$13,2)+ROUND(E21*'Pull Down'!$B$14,2)</f>
        <v>0</v>
      </c>
      <c r="G23" s="120">
        <f>ROUND(G20*'Pull Down'!$B$13,2)+ROUND(G21*'Pull Down'!$B$14,2)</f>
        <v>0</v>
      </c>
      <c r="H23" s="120">
        <f>ROUND(H20*'Pull Down'!$B$13,2)+ROUND(H21*'Pull Down'!$B$14,2)</f>
        <v>0</v>
      </c>
    </row>
    <row r="24" spans="1:8" ht="15.75" customHeight="1" x14ac:dyDescent="0.2">
      <c r="A24" s="111"/>
      <c r="B24" s="110"/>
      <c r="C24" s="110"/>
      <c r="D24" s="119"/>
      <c r="E24" s="119"/>
    </row>
  </sheetData>
  <sheetProtection algorithmName="SHA-512" hashValue="yFA9dwOA7Nvk8V5mQGi37TljRt7tJXFLMFQ26D8HzM02G1krL3mhcrfl3FfTxoMF1JIhzc6wrvITw+pQ8QM+Rg==" saltValue="oZ+4Lhd2zXEsv4X2eNJNI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0"/>
  <sheetViews>
    <sheetView workbookViewId="0">
      <selection activeCell="K15" sqref="K15"/>
    </sheetView>
  </sheetViews>
  <sheetFormatPr baseColWidth="10" defaultColWidth="9" defaultRowHeight="15.75" customHeight="1" x14ac:dyDescent="0.2"/>
  <cols>
    <col min="1" max="1" width="2.6640625" style="107" customWidth="1"/>
    <col min="2" max="2" width="15" style="107" bestFit="1" customWidth="1"/>
    <col min="3" max="3" width="9" style="107"/>
    <col min="4" max="7" width="10.6640625" style="107" customWidth="1"/>
    <col min="8" max="8" width="9" style="107" customWidth="1"/>
    <col min="9" max="12" width="10.6640625" style="107" customWidth="1"/>
    <col min="13" max="16384" width="9" style="107"/>
  </cols>
  <sheetData>
    <row r="1" spans="1:12" ht="15.75" customHeight="1" x14ac:dyDescent="0.2">
      <c r="A1" s="109" t="s">
        <v>222</v>
      </c>
      <c r="B1" s="110"/>
      <c r="D1" s="106" t="s">
        <v>220</v>
      </c>
      <c r="I1" s="106" t="s">
        <v>221</v>
      </c>
    </row>
    <row r="2" spans="1:12" ht="15.75" customHeight="1" x14ac:dyDescent="0.2">
      <c r="A2" s="109"/>
      <c r="B2" s="110"/>
      <c r="D2" s="107" t="str">
        <f>'Tax Estimator'!D3</f>
        <v>Married Filing Jointly</v>
      </c>
      <c r="I2" s="107" t="str">
        <f>'Tax Estimator'!F3</f>
        <v>Married Filing Jointly</v>
      </c>
    </row>
    <row r="3" spans="1:12" ht="15.75" customHeight="1" x14ac:dyDescent="0.2">
      <c r="A3" s="110"/>
      <c r="B3" s="110" t="s">
        <v>223</v>
      </c>
      <c r="D3" s="108">
        <f>'Tax Estimator'!C10</f>
        <v>0</v>
      </c>
      <c r="I3" s="108">
        <f>'Tax Estimator'!E10</f>
        <v>0</v>
      </c>
    </row>
    <row r="4" spans="1:12" ht="15.75" customHeight="1" x14ac:dyDescent="0.2">
      <c r="A4" s="111"/>
      <c r="B4" s="110" t="s">
        <v>224</v>
      </c>
      <c r="D4" s="108">
        <f>'Tax Estimator'!C11</f>
        <v>0</v>
      </c>
      <c r="I4" s="108">
        <f>'Tax Estimator'!E11</f>
        <v>0</v>
      </c>
    </row>
    <row r="5" spans="1:12" ht="15.75" customHeight="1" x14ac:dyDescent="0.2">
      <c r="A5" s="111"/>
      <c r="B5" s="110" t="s">
        <v>225</v>
      </c>
      <c r="D5" s="108">
        <f>SE!D13</f>
        <v>361044.17</v>
      </c>
      <c r="I5" s="108">
        <f>SE!G13</f>
        <v>0</v>
      </c>
    </row>
    <row r="6" spans="1:12" ht="15.75" customHeight="1" x14ac:dyDescent="0.2">
      <c r="A6" s="111"/>
      <c r="B6" s="110" t="s">
        <v>226</v>
      </c>
      <c r="D6" s="108">
        <f>SE!E13</f>
        <v>0</v>
      </c>
      <c r="I6" s="108">
        <f>SE!H13</f>
        <v>0</v>
      </c>
    </row>
    <row r="7" spans="1:12" ht="15.75" customHeight="1" x14ac:dyDescent="0.2">
      <c r="A7" s="111"/>
      <c r="B7" s="110"/>
    </row>
    <row r="8" spans="1:12" ht="15.75" customHeight="1" x14ac:dyDescent="0.2">
      <c r="A8" s="111"/>
      <c r="B8" s="110"/>
    </row>
    <row r="9" spans="1:12" ht="15.75" customHeight="1" x14ac:dyDescent="0.2">
      <c r="A9" s="111"/>
      <c r="B9" s="110"/>
      <c r="D9" s="112" t="s">
        <v>132</v>
      </c>
      <c r="E9" s="112"/>
      <c r="F9" s="112" t="s">
        <v>82</v>
      </c>
      <c r="G9" s="112"/>
      <c r="H9" s="106"/>
      <c r="I9" s="112" t="s">
        <v>132</v>
      </c>
      <c r="J9" s="112"/>
      <c r="K9" s="112" t="s">
        <v>82</v>
      </c>
      <c r="L9" s="112"/>
    </row>
    <row r="10" spans="1:12" ht="15.75" customHeight="1" x14ac:dyDescent="0.2">
      <c r="A10" s="107">
        <v>1</v>
      </c>
      <c r="B10" s="110"/>
      <c r="D10" s="108">
        <f>D3</f>
        <v>0</v>
      </c>
      <c r="E10" s="108"/>
      <c r="F10" s="108">
        <f>D4</f>
        <v>0</v>
      </c>
      <c r="G10" s="108"/>
      <c r="H10" s="113"/>
      <c r="I10" s="108">
        <f>I3</f>
        <v>0</v>
      </c>
      <c r="J10" s="108"/>
      <c r="K10" s="108">
        <f>I4</f>
        <v>0</v>
      </c>
      <c r="L10" s="108"/>
    </row>
    <row r="11" spans="1:12" ht="15.75" customHeight="1" x14ac:dyDescent="0.2">
      <c r="A11" s="107">
        <v>2</v>
      </c>
      <c r="B11" s="110"/>
      <c r="D11" s="108">
        <v>0</v>
      </c>
      <c r="E11" s="108"/>
      <c r="F11" s="108">
        <v>0</v>
      </c>
      <c r="G11" s="108"/>
      <c r="H11" s="113"/>
      <c r="I11" s="108">
        <v>0</v>
      </c>
      <c r="J11" s="108"/>
      <c r="K11" s="108">
        <v>0</v>
      </c>
      <c r="L11" s="108"/>
    </row>
    <row r="12" spans="1:12" ht="15.75" customHeight="1" x14ac:dyDescent="0.2">
      <c r="A12" s="107">
        <v>3</v>
      </c>
      <c r="B12" s="110"/>
      <c r="D12" s="108">
        <v>0</v>
      </c>
      <c r="E12" s="108"/>
      <c r="F12" s="108">
        <v>0</v>
      </c>
      <c r="G12" s="108"/>
      <c r="H12" s="113"/>
      <c r="I12" s="108">
        <v>0</v>
      </c>
      <c r="J12" s="108"/>
      <c r="K12" s="108">
        <v>0</v>
      </c>
      <c r="L12" s="108"/>
    </row>
    <row r="13" spans="1:12" ht="15.75" customHeight="1" x14ac:dyDescent="0.2">
      <c r="A13" s="107">
        <v>4</v>
      </c>
      <c r="B13" s="110"/>
      <c r="D13" s="108">
        <f>SUM(D10:D12)</f>
        <v>0</v>
      </c>
      <c r="E13" s="108"/>
      <c r="F13" s="108">
        <f>SUM(F10:F12)</f>
        <v>0</v>
      </c>
      <c r="G13" s="108"/>
      <c r="H13" s="113"/>
      <c r="I13" s="108">
        <f>SUM(I10:I12)</f>
        <v>0</v>
      </c>
      <c r="J13" s="108"/>
      <c r="K13" s="108">
        <f>SUM(K10:K12)</f>
        <v>0</v>
      </c>
      <c r="L13" s="108"/>
    </row>
    <row r="14" spans="1:12" ht="15.75" customHeight="1" x14ac:dyDescent="0.2">
      <c r="A14" s="107">
        <v>5</v>
      </c>
      <c r="B14" s="110"/>
      <c r="D14" s="108">
        <f>INDEX('Pull Down'!$B$17:$B$20,MATCH(D2,'Pull Down'!$A$17:$A$20,0))</f>
        <v>250000</v>
      </c>
      <c r="E14" s="108"/>
      <c r="F14" s="108">
        <f>D14</f>
        <v>250000</v>
      </c>
      <c r="G14" s="108"/>
      <c r="H14" s="113"/>
      <c r="I14" s="108">
        <f>INDEX('Pull Down'!$B$17:$B$20,MATCH(I2,'Pull Down'!$A$17:$A$20,0))</f>
        <v>250000</v>
      </c>
      <c r="J14" s="108"/>
      <c r="K14" s="108">
        <f>I14</f>
        <v>250000</v>
      </c>
      <c r="L14" s="108"/>
    </row>
    <row r="15" spans="1:12" ht="15.75" customHeight="1" x14ac:dyDescent="0.2">
      <c r="A15" s="107">
        <v>6</v>
      </c>
      <c r="B15" s="110"/>
      <c r="D15" s="108"/>
      <c r="E15" s="108">
        <f>MAX(0,D13-D14)</f>
        <v>0</v>
      </c>
      <c r="F15" s="108"/>
      <c r="G15" s="108">
        <f>MAX(0,F13-F14)</f>
        <v>0</v>
      </c>
      <c r="H15" s="113"/>
      <c r="I15" s="108"/>
      <c r="J15" s="108">
        <f>MAX(0,I13-I14)</f>
        <v>0</v>
      </c>
      <c r="K15" s="108"/>
      <c r="L15" s="108">
        <f>MAX(0,K13-K14)</f>
        <v>0</v>
      </c>
    </row>
    <row r="16" spans="1:12" ht="15.75" customHeight="1" x14ac:dyDescent="0.2">
      <c r="A16" s="107">
        <v>7</v>
      </c>
      <c r="B16" s="110"/>
      <c r="D16" s="114"/>
      <c r="E16" s="115">
        <f>E15*'Pull Down'!$C$17</f>
        <v>0</v>
      </c>
      <c r="F16" s="114"/>
      <c r="G16" s="115">
        <f>G15*'Pull Down'!$C$17</f>
        <v>0</v>
      </c>
      <c r="H16" s="116"/>
      <c r="I16" s="114"/>
      <c r="J16" s="115">
        <f>J15*'Pull Down'!$C$17</f>
        <v>0</v>
      </c>
      <c r="K16" s="114"/>
      <c r="L16" s="115">
        <f>L15*'Pull Down'!$C$17</f>
        <v>0</v>
      </c>
    </row>
    <row r="17" spans="1:12" ht="15.75" customHeight="1" x14ac:dyDescent="0.2">
      <c r="A17" s="107">
        <v>8</v>
      </c>
      <c r="B17" s="110"/>
      <c r="D17" s="108">
        <f>MAX(0,D5)</f>
        <v>361044.17</v>
      </c>
      <c r="E17" s="108"/>
      <c r="F17" s="108">
        <f>MAX(0,D6)</f>
        <v>0</v>
      </c>
      <c r="G17" s="108"/>
      <c r="H17" s="113"/>
      <c r="I17" s="108">
        <f>MAX(0,I5)</f>
        <v>0</v>
      </c>
      <c r="J17" s="108"/>
      <c r="K17" s="108">
        <f>MAX(0,I6)</f>
        <v>0</v>
      </c>
      <c r="L17" s="108"/>
    </row>
    <row r="18" spans="1:12" ht="15.75" customHeight="1" x14ac:dyDescent="0.2">
      <c r="A18" s="107">
        <v>9</v>
      </c>
      <c r="B18" s="110"/>
      <c r="D18" s="108">
        <f>D14</f>
        <v>250000</v>
      </c>
      <c r="E18" s="108"/>
      <c r="F18" s="108">
        <f>F14</f>
        <v>250000</v>
      </c>
      <c r="G18" s="108"/>
      <c r="H18" s="113"/>
      <c r="I18" s="108">
        <f>I14</f>
        <v>250000</v>
      </c>
      <c r="J18" s="108"/>
      <c r="K18" s="108">
        <f>K14</f>
        <v>250000</v>
      </c>
      <c r="L18" s="108"/>
    </row>
    <row r="19" spans="1:12" ht="15.75" customHeight="1" x14ac:dyDescent="0.2">
      <c r="A19" s="107">
        <v>10</v>
      </c>
      <c r="B19" s="110"/>
      <c r="D19" s="108">
        <f>D13</f>
        <v>0</v>
      </c>
      <c r="E19" s="108"/>
      <c r="F19" s="108">
        <f>F13</f>
        <v>0</v>
      </c>
      <c r="G19" s="108"/>
      <c r="H19" s="113"/>
      <c r="I19" s="108">
        <f>I13</f>
        <v>0</v>
      </c>
      <c r="J19" s="108"/>
      <c r="K19" s="108">
        <f>K13</f>
        <v>0</v>
      </c>
      <c r="L19" s="108"/>
    </row>
    <row r="20" spans="1:12" ht="15.75" customHeight="1" x14ac:dyDescent="0.2">
      <c r="A20" s="107">
        <v>11</v>
      </c>
      <c r="B20" s="110"/>
      <c r="D20" s="108">
        <f>MAX(0,D18-D19)</f>
        <v>250000</v>
      </c>
      <c r="E20" s="108"/>
      <c r="F20" s="108">
        <f>MAX(0,F18-F19)</f>
        <v>250000</v>
      </c>
      <c r="G20" s="108"/>
      <c r="H20" s="113"/>
      <c r="I20" s="108">
        <f>MAX(0,I18-I19)</f>
        <v>250000</v>
      </c>
      <c r="J20" s="108"/>
      <c r="K20" s="108">
        <f>MAX(0,K18-K19)</f>
        <v>250000</v>
      </c>
      <c r="L20" s="108"/>
    </row>
    <row r="21" spans="1:12" ht="15.75" customHeight="1" x14ac:dyDescent="0.2">
      <c r="A21" s="107">
        <v>12</v>
      </c>
      <c r="B21" s="110"/>
      <c r="E21" s="108">
        <f>MAX(0,D17-D20)</f>
        <v>111044.16999999998</v>
      </c>
      <c r="G21" s="108">
        <f>MAX(0,F17-F20)</f>
        <v>0</v>
      </c>
      <c r="H21" s="113"/>
      <c r="J21" s="108">
        <f>MAX(0,I17-I20)</f>
        <v>0</v>
      </c>
      <c r="L21" s="108">
        <f>MAX(0,K17-K20)</f>
        <v>0</v>
      </c>
    </row>
    <row r="22" spans="1:12" ht="15.75" customHeight="1" x14ac:dyDescent="0.2">
      <c r="A22" s="107">
        <v>13</v>
      </c>
      <c r="B22" s="110"/>
      <c r="D22" s="117"/>
      <c r="E22" s="117">
        <f>E21*'Pull Down'!$C$17</f>
        <v>999.39752999999973</v>
      </c>
      <c r="F22" s="117"/>
      <c r="G22" s="117">
        <f>G21*'Pull Down'!$C$17</f>
        <v>0</v>
      </c>
      <c r="H22" s="113"/>
      <c r="I22" s="117"/>
      <c r="J22" s="117">
        <f>J21*'Pull Down'!$C$17</f>
        <v>0</v>
      </c>
      <c r="K22" s="117"/>
      <c r="L22" s="117">
        <f>L21*'Pull Down'!$C$17</f>
        <v>0</v>
      </c>
    </row>
    <row r="23" spans="1:12" ht="15.75" customHeight="1" x14ac:dyDescent="0.2">
      <c r="A23" s="107">
        <v>14</v>
      </c>
      <c r="B23" s="110"/>
      <c r="D23" s="108">
        <v>0</v>
      </c>
      <c r="E23" s="108"/>
      <c r="F23" s="108">
        <v>0</v>
      </c>
      <c r="G23" s="108"/>
      <c r="H23" s="113"/>
      <c r="I23" s="108">
        <v>0</v>
      </c>
      <c r="J23" s="108"/>
      <c r="K23" s="108">
        <v>0</v>
      </c>
      <c r="L23" s="108"/>
    </row>
    <row r="24" spans="1:12" ht="15.75" customHeight="1" x14ac:dyDescent="0.2">
      <c r="A24" s="107">
        <v>15</v>
      </c>
      <c r="B24" s="110"/>
      <c r="D24" s="108">
        <f>D14</f>
        <v>250000</v>
      </c>
      <c r="E24" s="108"/>
      <c r="F24" s="108">
        <f>F14</f>
        <v>250000</v>
      </c>
      <c r="G24" s="108"/>
      <c r="H24" s="113"/>
      <c r="I24" s="108">
        <f>I14</f>
        <v>250000</v>
      </c>
      <c r="J24" s="108"/>
      <c r="K24" s="108">
        <f>K14</f>
        <v>250000</v>
      </c>
      <c r="L24" s="108"/>
    </row>
    <row r="25" spans="1:12" ht="15.75" customHeight="1" x14ac:dyDescent="0.2">
      <c r="A25" s="107">
        <v>16</v>
      </c>
      <c r="D25" s="108"/>
      <c r="E25" s="108">
        <f>MAX(0,D23-D24)</f>
        <v>0</v>
      </c>
      <c r="F25" s="108"/>
      <c r="G25" s="108">
        <f>MAX(0,F23-F24)</f>
        <v>0</v>
      </c>
      <c r="H25" s="113"/>
      <c r="I25" s="108"/>
      <c r="J25" s="108">
        <f>MAX(0,I23-I24)</f>
        <v>0</v>
      </c>
      <c r="K25" s="108"/>
      <c r="L25" s="108">
        <f>MAX(0,K23-K24)</f>
        <v>0</v>
      </c>
    </row>
    <row r="26" spans="1:12" ht="15.75" customHeight="1" x14ac:dyDescent="0.2">
      <c r="A26" s="107">
        <v>17</v>
      </c>
      <c r="D26" s="117"/>
      <c r="E26" s="117">
        <f>E25*'Pull Down'!$C$17</f>
        <v>0</v>
      </c>
      <c r="F26" s="117"/>
      <c r="G26" s="117">
        <f>G25*'Pull Down'!$C$17</f>
        <v>0</v>
      </c>
      <c r="H26" s="113"/>
      <c r="I26" s="117"/>
      <c r="J26" s="117">
        <f>J25*'Pull Down'!$C$17</f>
        <v>0</v>
      </c>
      <c r="K26" s="117"/>
      <c r="L26" s="117">
        <f>L25*'Pull Down'!$C$17</f>
        <v>0</v>
      </c>
    </row>
    <row r="27" spans="1:12" ht="15.75" customHeight="1" x14ac:dyDescent="0.2">
      <c r="A27" s="107">
        <v>18</v>
      </c>
      <c r="D27" s="118"/>
      <c r="E27" s="118">
        <f>E16+E22+E26</f>
        <v>999.39752999999973</v>
      </c>
      <c r="F27" s="118"/>
      <c r="G27" s="118">
        <f>G16+G22+G26</f>
        <v>0</v>
      </c>
      <c r="H27" s="113"/>
      <c r="I27" s="118"/>
      <c r="J27" s="118">
        <f>J16+J22+J26</f>
        <v>0</v>
      </c>
      <c r="K27" s="118"/>
      <c r="L27" s="118">
        <f>L16+L22+L26</f>
        <v>0</v>
      </c>
    </row>
    <row r="28" spans="1:12" ht="15.75" customHeight="1" x14ac:dyDescent="0.2">
      <c r="D28" s="108"/>
      <c r="E28" s="108"/>
      <c r="F28" s="108"/>
      <c r="G28" s="108"/>
      <c r="H28" s="113"/>
      <c r="I28" s="108"/>
      <c r="J28" s="108"/>
      <c r="K28" s="108"/>
      <c r="L28" s="108"/>
    </row>
    <row r="29" spans="1:12" ht="15.75" customHeight="1" x14ac:dyDescent="0.2">
      <c r="D29" s="108"/>
      <c r="E29" s="108"/>
      <c r="F29" s="108"/>
      <c r="G29" s="108"/>
      <c r="H29" s="113"/>
      <c r="I29" s="108"/>
      <c r="J29" s="108"/>
      <c r="K29" s="108"/>
      <c r="L29" s="108"/>
    </row>
    <row r="30" spans="1:12" ht="15.75" customHeight="1" x14ac:dyDescent="0.2">
      <c r="D30" s="108"/>
      <c r="E30" s="108"/>
      <c r="F30" s="108"/>
      <c r="G30" s="108"/>
      <c r="H30" s="113"/>
      <c r="I30" s="108"/>
      <c r="J30" s="108"/>
      <c r="K30" s="108"/>
      <c r="L30" s="108"/>
    </row>
  </sheetData>
  <sheetProtection algorithmName="SHA-512" hashValue="rYIoiNfo7FUFYQU1TvPijKynQfk1AZUxOjyUDWKF1lkfg9vdM7UiUWn/rrjUw5mXNtXgvDa9F8waqmO4EJlFlQ==" saltValue="nGSNYdyvBGURRt2lBUIeD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26"/>
  <sheetViews>
    <sheetView workbookViewId="0">
      <selection activeCell="D7" sqref="D7"/>
    </sheetView>
  </sheetViews>
  <sheetFormatPr baseColWidth="10" defaultColWidth="9" defaultRowHeight="15.75" customHeight="1" x14ac:dyDescent="0.2"/>
  <cols>
    <col min="1" max="1" width="2.6640625" style="107" customWidth="1"/>
    <col min="2" max="2" width="15" style="107" bestFit="1" customWidth="1"/>
    <col min="3" max="3" width="9" style="107"/>
    <col min="4" max="4" width="12" style="107" customWidth="1"/>
    <col min="5" max="5" width="12.1640625" style="107" customWidth="1"/>
    <col min="6" max="6" width="11.6640625" style="107" customWidth="1"/>
    <col min="7" max="7" width="12.6640625" style="107" customWidth="1"/>
    <col min="8" max="8" width="12" style="107" customWidth="1"/>
    <col min="9" max="9" width="9" style="107"/>
    <col min="10" max="14" width="10.6640625" style="107" customWidth="1"/>
    <col min="15" max="16384" width="9" style="107"/>
  </cols>
  <sheetData>
    <row r="1" spans="1:14" ht="15.75" customHeight="1" x14ac:dyDescent="0.2">
      <c r="A1" s="107" t="s">
        <v>227</v>
      </c>
      <c r="B1" s="110"/>
      <c r="D1" s="106" t="s">
        <v>220</v>
      </c>
      <c r="J1" s="106" t="s">
        <v>221</v>
      </c>
    </row>
    <row r="2" spans="1:14" ht="15.75" customHeight="1" x14ac:dyDescent="0.2">
      <c r="B2" s="110"/>
      <c r="D2" s="107" t="s">
        <v>100</v>
      </c>
      <c r="E2" s="124">
        <f>MAX(0,SE!D7)</f>
        <v>390952</v>
      </c>
      <c r="J2" s="107" t="s">
        <v>100</v>
      </c>
      <c r="K2" s="124">
        <f>MAX(0,SE!G7)</f>
        <v>0</v>
      </c>
    </row>
    <row r="3" spans="1:14" ht="15.75" customHeight="1" x14ac:dyDescent="0.2">
      <c r="B3" s="110"/>
    </row>
    <row r="4" spans="1:14" ht="15.75" customHeight="1" x14ac:dyDescent="0.2">
      <c r="A4" s="110"/>
      <c r="B4" s="110"/>
      <c r="C4" s="110"/>
      <c r="D4" s="110" t="s">
        <v>81</v>
      </c>
      <c r="E4" s="110"/>
      <c r="F4" s="110"/>
      <c r="G4" s="110"/>
      <c r="H4" s="110"/>
      <c r="I4" s="110"/>
      <c r="J4" s="110" t="s">
        <v>81</v>
      </c>
      <c r="K4" s="110"/>
      <c r="L4" s="110"/>
      <c r="M4" s="110"/>
      <c r="N4" s="110"/>
    </row>
    <row r="5" spans="1:14" ht="15.75" customHeight="1" x14ac:dyDescent="0.2">
      <c r="A5" s="110"/>
      <c r="B5" s="110"/>
      <c r="C5" s="110"/>
      <c r="D5" s="123" t="s">
        <v>83</v>
      </c>
      <c r="E5" s="123" t="s">
        <v>94</v>
      </c>
      <c r="F5" s="123" t="s">
        <v>95</v>
      </c>
      <c r="G5" s="123" t="s">
        <v>96</v>
      </c>
      <c r="H5" s="123" t="s">
        <v>97</v>
      </c>
      <c r="I5" s="110"/>
      <c r="J5" s="123" t="s">
        <v>83</v>
      </c>
      <c r="K5" s="123" t="s">
        <v>94</v>
      </c>
      <c r="L5" s="123" t="s">
        <v>95</v>
      </c>
      <c r="M5" s="123" t="s">
        <v>96</v>
      </c>
      <c r="N5" s="123" t="s">
        <v>97</v>
      </c>
    </row>
    <row r="6" spans="1:14" ht="15.75" customHeight="1" x14ac:dyDescent="0.2">
      <c r="A6" s="110">
        <v>1</v>
      </c>
      <c r="B6" s="110"/>
      <c r="C6" s="110"/>
      <c r="D6" s="119">
        <f>E2</f>
        <v>390952</v>
      </c>
      <c r="E6" s="120">
        <f>D6</f>
        <v>390952</v>
      </c>
      <c r="F6" s="120">
        <f>D6</f>
        <v>390952</v>
      </c>
      <c r="G6" s="119">
        <f>D6</f>
        <v>390952</v>
      </c>
      <c r="H6" s="119">
        <f>D6</f>
        <v>390952</v>
      </c>
      <c r="I6" s="110"/>
      <c r="J6" s="119">
        <f>K2</f>
        <v>0</v>
      </c>
      <c r="K6" s="120">
        <f>J6</f>
        <v>0</v>
      </c>
      <c r="L6" s="120">
        <f>J6</f>
        <v>0</v>
      </c>
      <c r="M6" s="119">
        <f>J6</f>
        <v>0</v>
      </c>
      <c r="N6" s="119">
        <f>J6</f>
        <v>0</v>
      </c>
    </row>
    <row r="7" spans="1:14" ht="15.75" customHeight="1" x14ac:dyDescent="0.2">
      <c r="A7" s="110">
        <v>2</v>
      </c>
      <c r="B7" s="110"/>
      <c r="C7" s="110"/>
      <c r="D7" s="120">
        <f>ROUND(SE!D23,0)</f>
        <v>16153</v>
      </c>
      <c r="E7" s="120">
        <f>'Pull Down'!C34</f>
        <v>16500</v>
      </c>
      <c r="F7" s="120">
        <f>'Pull Down'!C34+'Pull Down'!D34</f>
        <v>20000</v>
      </c>
      <c r="G7" s="120">
        <f>D7</f>
        <v>16153</v>
      </c>
      <c r="H7" s="120">
        <f>D7</f>
        <v>16153</v>
      </c>
      <c r="I7" s="110"/>
      <c r="J7" s="120">
        <f>ROUND(SE!G23,0)</f>
        <v>0</v>
      </c>
      <c r="K7" s="120">
        <f>'Pull Down'!C34</f>
        <v>16500</v>
      </c>
      <c r="L7" s="120">
        <f>'Pull Down'!C34+'Pull Down'!D34</f>
        <v>20000</v>
      </c>
      <c r="M7" s="120">
        <f>J7</f>
        <v>0</v>
      </c>
      <c r="N7" s="120">
        <f>J7</f>
        <v>0</v>
      </c>
    </row>
    <row r="8" spans="1:14" ht="15.75" customHeight="1" x14ac:dyDescent="0.2">
      <c r="A8" s="110">
        <v>3</v>
      </c>
      <c r="B8" s="110"/>
      <c r="C8" s="110"/>
      <c r="D8" s="119">
        <f>D6-D7</f>
        <v>374799</v>
      </c>
      <c r="E8" s="120">
        <f>MIN(E7,E6)</f>
        <v>16500</v>
      </c>
      <c r="F8" s="120">
        <f>MIN(F7,F6)</f>
        <v>20000</v>
      </c>
      <c r="G8" s="119">
        <f t="shared" ref="G8:H8" si="0">G6-G7</f>
        <v>374799</v>
      </c>
      <c r="H8" s="119">
        <f t="shared" si="0"/>
        <v>374799</v>
      </c>
      <c r="I8" s="110"/>
      <c r="J8" s="119">
        <f>J6-J7</f>
        <v>0</v>
      </c>
      <c r="K8" s="120">
        <f>MIN(K7,K6)</f>
        <v>0</v>
      </c>
      <c r="L8" s="120">
        <f>MIN(L7,L6)</f>
        <v>0</v>
      </c>
      <c r="M8" s="119">
        <f>M6-M7</f>
        <v>0</v>
      </c>
      <c r="N8" s="119">
        <f>N6-N7</f>
        <v>0</v>
      </c>
    </row>
    <row r="9" spans="1:14" ht="15.75" customHeight="1" x14ac:dyDescent="0.2">
      <c r="A9" s="110">
        <v>4</v>
      </c>
      <c r="B9" s="110"/>
      <c r="C9" s="110"/>
      <c r="D9" s="119">
        <f>'Pull Down'!B31</f>
        <v>0.2</v>
      </c>
      <c r="E9" s="120">
        <f>'Pull Down'!F34</f>
        <v>0.03</v>
      </c>
      <c r="F9" s="120">
        <f>'Pull Down'!F34</f>
        <v>0.03</v>
      </c>
      <c r="G9" s="119">
        <f>'Pull Down'!B31</f>
        <v>0.2</v>
      </c>
      <c r="H9" s="119">
        <f>'Pull Down'!B31</f>
        <v>0.2</v>
      </c>
      <c r="I9" s="110"/>
      <c r="J9" s="119">
        <f>'Pull Down'!B31</f>
        <v>0.2</v>
      </c>
      <c r="K9" s="120">
        <f>'Pull Down'!F34</f>
        <v>0.03</v>
      </c>
      <c r="L9" s="120">
        <f>'Pull Down'!F34</f>
        <v>0.03</v>
      </c>
      <c r="M9" s="119">
        <f>'Pull Down'!B31</f>
        <v>0.2</v>
      </c>
      <c r="N9" s="119">
        <f>'Pull Down'!B31</f>
        <v>0.2</v>
      </c>
    </row>
    <row r="10" spans="1:14" ht="15.75" customHeight="1" x14ac:dyDescent="0.2">
      <c r="A10" s="110">
        <v>5</v>
      </c>
      <c r="B10" s="110"/>
      <c r="C10" s="110"/>
      <c r="D10" s="119">
        <f>ROUND(D8*D9,2)</f>
        <v>74959.8</v>
      </c>
      <c r="E10" s="120">
        <f>ROUND(E9*E6,2)</f>
        <v>11728.56</v>
      </c>
      <c r="F10" s="120">
        <f>ROUND(F9*F6,2)</f>
        <v>11728.56</v>
      </c>
      <c r="G10" s="119">
        <f t="shared" ref="G10:H10" si="1">ROUND(G8*G9,2)</f>
        <v>74959.8</v>
      </c>
      <c r="H10" s="119">
        <f t="shared" si="1"/>
        <v>74959.8</v>
      </c>
      <c r="I10" s="110"/>
      <c r="J10" s="119">
        <f>ROUND(J8*J9,2)</f>
        <v>0</v>
      </c>
      <c r="K10" s="120">
        <f>ROUND(K9*K6,2)</f>
        <v>0</v>
      </c>
      <c r="L10" s="120">
        <f>ROUND(L9*L6,2)</f>
        <v>0</v>
      </c>
      <c r="M10" s="119">
        <f>ROUND(M8*M9,2)</f>
        <v>0</v>
      </c>
      <c r="N10" s="119">
        <f>ROUND(N8*N9,2)</f>
        <v>0</v>
      </c>
    </row>
    <row r="11" spans="1:14" ht="15.75" customHeight="1" x14ac:dyDescent="0.2">
      <c r="A11" s="110">
        <v>6</v>
      </c>
      <c r="B11" s="110"/>
      <c r="C11" s="110"/>
      <c r="D11" s="119">
        <f>ROUND('Pull Down'!B29*'Pull Down'!B30,2)</f>
        <v>82500</v>
      </c>
      <c r="E11" s="120">
        <f>MIN(E10,E8)</f>
        <v>11728.56</v>
      </c>
      <c r="F11" s="120">
        <f>MIN(F10,F8)</f>
        <v>11728.56</v>
      </c>
      <c r="G11" s="119">
        <f>ROUND('Pull Down'!B29*'Pull Down'!B30,2)</f>
        <v>82500</v>
      </c>
      <c r="H11" s="119">
        <f>ROUND('Pull Down'!B29*'Pull Down'!B30,2)</f>
        <v>82500</v>
      </c>
      <c r="I11" s="110"/>
      <c r="J11" s="119">
        <f>ROUND('Pull Down'!B29*'Pull Down'!B30,2)</f>
        <v>82500</v>
      </c>
      <c r="K11" s="120">
        <f>MIN(K10,K8)</f>
        <v>0</v>
      </c>
      <c r="L11" s="120">
        <f>MIN(L10,L8)</f>
        <v>0</v>
      </c>
      <c r="M11" s="119">
        <f>ROUND('Pull Down'!B29*'Pull Down'!B30,2)</f>
        <v>82500</v>
      </c>
      <c r="N11" s="119">
        <f>ROUND('Pull Down'!B29*'Pull Down'!B30,2)</f>
        <v>82500</v>
      </c>
    </row>
    <row r="12" spans="1:14" ht="15.75" customHeight="1" x14ac:dyDescent="0.2">
      <c r="A12" s="110">
        <v>7</v>
      </c>
      <c r="B12" s="110"/>
      <c r="C12" s="110"/>
      <c r="D12" s="119">
        <f>MIN(D10,D11)</f>
        <v>74959.8</v>
      </c>
      <c r="G12" s="119">
        <f>MIN(G10,G11)</f>
        <v>74959.8</v>
      </c>
      <c r="H12" s="119">
        <f t="shared" ref="H12" si="2">MIN(H10,H11)</f>
        <v>74959.8</v>
      </c>
      <c r="I12" s="110"/>
      <c r="J12" s="119">
        <f>MIN(J10,J11)</f>
        <v>0</v>
      </c>
      <c r="M12" s="119">
        <f>MIN(M10,M11)</f>
        <v>0</v>
      </c>
      <c r="N12" s="119">
        <f>MIN(N10,N11)</f>
        <v>0</v>
      </c>
    </row>
    <row r="13" spans="1:14" ht="15.75" customHeight="1" x14ac:dyDescent="0.2">
      <c r="A13" s="110">
        <v>8</v>
      </c>
      <c r="B13" s="110"/>
      <c r="C13" s="110"/>
      <c r="D13" s="119">
        <f>'Pull Down'!B33</f>
        <v>70000</v>
      </c>
      <c r="E13" s="120"/>
      <c r="F13" s="120"/>
      <c r="G13" s="119">
        <f>'Pull Down'!B35</f>
        <v>70000</v>
      </c>
      <c r="H13" s="119">
        <f>'Pull Down'!B35</f>
        <v>70000</v>
      </c>
      <c r="I13" s="110"/>
      <c r="J13" s="119">
        <f>'Pull Down'!B33</f>
        <v>70000</v>
      </c>
      <c r="K13" s="120"/>
      <c r="L13" s="120"/>
      <c r="M13" s="119">
        <f>'Pull Down'!B35</f>
        <v>70000</v>
      </c>
      <c r="N13" s="119">
        <f>'Pull Down'!B35</f>
        <v>70000</v>
      </c>
    </row>
    <row r="14" spans="1:14" ht="15.75" customHeight="1" x14ac:dyDescent="0.2">
      <c r="A14" s="110">
        <v>9</v>
      </c>
      <c r="B14" s="110"/>
      <c r="C14" s="110"/>
      <c r="D14" s="119"/>
      <c r="E14" s="120"/>
      <c r="F14" s="120"/>
      <c r="G14" s="119">
        <f>'Pull Down'!C35</f>
        <v>23500</v>
      </c>
      <c r="H14" s="119">
        <f>'Pull Down'!C35</f>
        <v>23500</v>
      </c>
      <c r="I14" s="110"/>
      <c r="J14" s="119"/>
      <c r="K14" s="120"/>
      <c r="L14" s="120"/>
      <c r="M14" s="119">
        <f>'Pull Down'!C35</f>
        <v>23500</v>
      </c>
      <c r="N14" s="119">
        <f>'Pull Down'!C35</f>
        <v>23500</v>
      </c>
    </row>
    <row r="15" spans="1:14" ht="15.75" customHeight="1" x14ac:dyDescent="0.2">
      <c r="A15" s="110">
        <v>10</v>
      </c>
      <c r="B15" s="110"/>
      <c r="C15" s="110"/>
      <c r="D15" s="119"/>
      <c r="E15" s="120"/>
      <c r="F15" s="120"/>
      <c r="G15" s="119">
        <f>G13-G14</f>
        <v>46500</v>
      </c>
      <c r="H15" s="119">
        <f>H13-H14</f>
        <v>46500</v>
      </c>
      <c r="I15" s="110"/>
      <c r="J15" s="119"/>
      <c r="K15" s="120"/>
      <c r="L15" s="120"/>
      <c r="M15" s="119">
        <f>M13-M14</f>
        <v>46500</v>
      </c>
      <c r="N15" s="119">
        <f>N13-N14</f>
        <v>46500</v>
      </c>
    </row>
    <row r="16" spans="1:14" ht="15.75" customHeight="1" x14ac:dyDescent="0.2">
      <c r="A16" s="110">
        <v>11</v>
      </c>
      <c r="B16" s="110"/>
      <c r="C16" s="110"/>
      <c r="D16" s="119"/>
      <c r="E16" s="120"/>
      <c r="F16" s="120"/>
      <c r="G16" s="119">
        <f>MAX(G8-G14,0)</f>
        <v>351299</v>
      </c>
      <c r="H16" s="119">
        <f>MAX(H8-H14,0)</f>
        <v>351299</v>
      </c>
      <c r="I16" s="110"/>
      <c r="J16" s="119"/>
      <c r="K16" s="120"/>
      <c r="L16" s="120"/>
      <c r="M16" s="119">
        <f>MAX(M8-M14,0)</f>
        <v>0</v>
      </c>
      <c r="N16" s="119">
        <f>MAX(N8-N14,0)</f>
        <v>0</v>
      </c>
    </row>
    <row r="17" spans="1:14" ht="15.75" customHeight="1" x14ac:dyDescent="0.2">
      <c r="A17" s="110">
        <v>12</v>
      </c>
      <c r="B17" s="110"/>
      <c r="C17" s="110"/>
      <c r="D17" s="119"/>
      <c r="E17" s="120"/>
      <c r="F17" s="120"/>
      <c r="G17" s="119">
        <f>ROUND(G16/2,2)</f>
        <v>175649.5</v>
      </c>
      <c r="H17" s="119">
        <f>ROUND(H16/2,2)</f>
        <v>175649.5</v>
      </c>
      <c r="I17" s="110"/>
      <c r="J17" s="119"/>
      <c r="K17" s="120"/>
      <c r="L17" s="120"/>
      <c r="M17" s="119">
        <f>ROUND(M16/2,2)</f>
        <v>0</v>
      </c>
      <c r="N17" s="119">
        <f>ROUND(N16/2,2)</f>
        <v>0</v>
      </c>
    </row>
    <row r="18" spans="1:14" ht="15.75" customHeight="1" x14ac:dyDescent="0.2">
      <c r="A18" s="110">
        <v>13</v>
      </c>
      <c r="B18" s="110"/>
      <c r="C18" s="110"/>
      <c r="D18" s="119"/>
      <c r="E18" s="120"/>
      <c r="F18" s="120"/>
      <c r="G18" s="119">
        <f>MIN(G12,G15,G17)</f>
        <v>46500</v>
      </c>
      <c r="H18" s="119">
        <f>MIN(H12,H15,H17)</f>
        <v>46500</v>
      </c>
      <c r="I18" s="110"/>
      <c r="J18" s="119"/>
      <c r="K18" s="120"/>
      <c r="L18" s="120"/>
      <c r="M18" s="119">
        <f>MIN(M12,M15,M17)</f>
        <v>0</v>
      </c>
      <c r="N18" s="119">
        <f>MIN(N12,N15,N17)</f>
        <v>0</v>
      </c>
    </row>
    <row r="19" spans="1:14" ht="15.75" customHeight="1" x14ac:dyDescent="0.2">
      <c r="A19" s="110">
        <v>14</v>
      </c>
      <c r="B19" s="110"/>
      <c r="C19" s="110"/>
      <c r="D19" s="119"/>
      <c r="E19" s="120"/>
      <c r="F19" s="120"/>
      <c r="G19" s="119">
        <f>MAX(0,G8-G18)</f>
        <v>328299</v>
      </c>
      <c r="H19" s="119">
        <f>MAX(0,H8-H18)</f>
        <v>328299</v>
      </c>
      <c r="I19" s="110"/>
      <c r="J19" s="119"/>
      <c r="K19" s="120"/>
      <c r="L19" s="120"/>
      <c r="M19" s="119">
        <f>MAX(0,M8-M18)</f>
        <v>0</v>
      </c>
      <c r="N19" s="119">
        <f>MAX(0,N8-N18)</f>
        <v>0</v>
      </c>
    </row>
    <row r="20" spans="1:14" ht="15.75" customHeight="1" x14ac:dyDescent="0.2">
      <c r="A20" s="110">
        <v>15</v>
      </c>
      <c r="B20" s="110"/>
      <c r="C20" s="110"/>
      <c r="D20" s="119"/>
      <c r="E20" s="120"/>
      <c r="F20" s="120"/>
      <c r="G20" s="119">
        <f>MIN(G14,G19)</f>
        <v>23500</v>
      </c>
      <c r="H20" s="119">
        <f>MIN(H14,H19)</f>
        <v>23500</v>
      </c>
      <c r="I20" s="110"/>
      <c r="J20" s="119"/>
      <c r="K20" s="120"/>
      <c r="L20" s="120"/>
      <c r="M20" s="119">
        <f>MIN(M14,M19)</f>
        <v>0</v>
      </c>
      <c r="N20" s="119">
        <f>MIN(N14,N19)</f>
        <v>0</v>
      </c>
    </row>
    <row r="21" spans="1:14" ht="15.75" customHeight="1" x14ac:dyDescent="0.2">
      <c r="A21" s="110">
        <v>16</v>
      </c>
      <c r="B21" s="110"/>
      <c r="C21" s="110"/>
      <c r="D21" s="119"/>
      <c r="E21" s="120"/>
      <c r="F21" s="120"/>
      <c r="G21" s="119">
        <f>MAX(0,G19-G20)</f>
        <v>304799</v>
      </c>
      <c r="H21" s="119">
        <f>MAX(0,H19-H20)</f>
        <v>304799</v>
      </c>
      <c r="I21" s="110"/>
      <c r="J21" s="119"/>
      <c r="K21" s="120"/>
      <c r="L21" s="120"/>
      <c r="M21" s="119">
        <f>MAX(0,M19-M20)</f>
        <v>0</v>
      </c>
      <c r="N21" s="119">
        <f>MAX(0,N19-N20)</f>
        <v>0</v>
      </c>
    </row>
    <row r="22" spans="1:14" ht="15.75" customHeight="1" x14ac:dyDescent="0.2">
      <c r="A22" s="110">
        <v>17</v>
      </c>
      <c r="B22" s="110"/>
      <c r="C22" s="110"/>
      <c r="D22" s="119"/>
      <c r="E22" s="120"/>
      <c r="F22" s="120"/>
      <c r="G22" s="119">
        <v>0</v>
      </c>
      <c r="H22" s="119">
        <f>'Pull Down'!D35</f>
        <v>7500</v>
      </c>
      <c r="I22" s="110"/>
      <c r="J22" s="119"/>
      <c r="K22" s="120"/>
      <c r="L22" s="120"/>
      <c r="M22" s="119">
        <v>0</v>
      </c>
      <c r="N22" s="119">
        <f>'Pull Down'!D35</f>
        <v>7500</v>
      </c>
    </row>
    <row r="23" spans="1:14" ht="15.75" customHeight="1" x14ac:dyDescent="0.2">
      <c r="A23" s="110">
        <v>18</v>
      </c>
      <c r="B23" s="110"/>
      <c r="C23" s="110"/>
      <c r="D23" s="119"/>
      <c r="E23" s="120"/>
      <c r="F23" s="120"/>
      <c r="G23" s="119">
        <f>MIN(G21,G22)</f>
        <v>0</v>
      </c>
      <c r="H23" s="119">
        <f>MIN(H21,H22)</f>
        <v>7500</v>
      </c>
      <c r="I23" s="110"/>
      <c r="J23" s="119"/>
      <c r="K23" s="120"/>
      <c r="L23" s="120"/>
      <c r="M23" s="119">
        <f>MIN(M21,M22)</f>
        <v>0</v>
      </c>
      <c r="N23" s="119">
        <f>MIN(N21,N22)</f>
        <v>0</v>
      </c>
    </row>
    <row r="24" spans="1:14" ht="15.75" customHeight="1" x14ac:dyDescent="0.2">
      <c r="A24" s="110">
        <v>19</v>
      </c>
      <c r="B24" s="110"/>
      <c r="C24" s="110"/>
      <c r="D24" s="119"/>
      <c r="E24" s="120"/>
      <c r="F24" s="120"/>
      <c r="G24" s="119">
        <f>G18+G20+G23</f>
        <v>70000</v>
      </c>
      <c r="H24" s="119">
        <f>H18+H20+H23</f>
        <v>77500</v>
      </c>
      <c r="I24" s="110"/>
      <c r="J24" s="119"/>
      <c r="K24" s="120"/>
      <c r="L24" s="120"/>
      <c r="M24" s="119">
        <f>M18+M20+M23</f>
        <v>0</v>
      </c>
      <c r="N24" s="119">
        <f>N18+N20+N23</f>
        <v>0</v>
      </c>
    </row>
    <row r="25" spans="1:14" ht="15.75" customHeight="1" x14ac:dyDescent="0.2">
      <c r="A25" s="110">
        <v>20</v>
      </c>
      <c r="C25" s="110"/>
      <c r="D25" s="119"/>
      <c r="E25" s="120"/>
      <c r="F25" s="120"/>
      <c r="G25" s="119">
        <v>0</v>
      </c>
      <c r="H25" s="119">
        <v>0</v>
      </c>
      <c r="I25" s="110"/>
      <c r="J25" s="119"/>
      <c r="K25" s="120"/>
      <c r="L25" s="120"/>
      <c r="M25" s="119">
        <v>0</v>
      </c>
      <c r="N25" s="119">
        <v>0</v>
      </c>
    </row>
    <row r="26" spans="1:14" ht="15.75" customHeight="1" x14ac:dyDescent="0.2">
      <c r="A26" s="110">
        <v>21</v>
      </c>
      <c r="C26" s="110"/>
      <c r="D26" s="119">
        <f>ROUND(MIN(D12,D13),0)</f>
        <v>70000</v>
      </c>
      <c r="E26" s="120">
        <f>ROUND(E8+E11,0)</f>
        <v>28229</v>
      </c>
      <c r="F26" s="120">
        <f>ROUND(F8+F11,0)</f>
        <v>31729</v>
      </c>
      <c r="G26" s="119">
        <f>ROUND(G24-G25,0)</f>
        <v>70000</v>
      </c>
      <c r="H26" s="119">
        <f>ROUND(H24-H25,0)</f>
        <v>77500</v>
      </c>
      <c r="I26" s="110"/>
      <c r="J26" s="119">
        <f>ROUND(MIN(J12,J13),0)</f>
        <v>0</v>
      </c>
      <c r="K26" s="120">
        <f>ROUND(K8+K11,0)</f>
        <v>0</v>
      </c>
      <c r="L26" s="120">
        <f>ROUND(L8+L11,0)</f>
        <v>0</v>
      </c>
      <c r="M26" s="119">
        <f>ROUND(M24-M25,0)</f>
        <v>0</v>
      </c>
      <c r="N26" s="119">
        <f>ROUND(N24-N25,0)</f>
        <v>0</v>
      </c>
    </row>
  </sheetData>
  <sheetProtection algorithmName="SHA-512" hashValue="NgwKUmhabeuVrrYd/bv0i//J9bL24PDTjDxEeviGXViH0y1Xzwg43zRy1eohu/nSFZ4Qeel52w1+fjVtbCuJ2A==" saltValue="leT7ijVsxpAlI0eo/Rj2N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24"/>
  <sheetViews>
    <sheetView workbookViewId="0">
      <selection activeCell="G3" sqref="G3"/>
    </sheetView>
  </sheetViews>
  <sheetFormatPr baseColWidth="10" defaultColWidth="9" defaultRowHeight="15.75" customHeight="1" x14ac:dyDescent="0.2"/>
  <cols>
    <col min="1" max="1" width="2.6640625" style="107" customWidth="1"/>
    <col min="2" max="2" width="15" style="107" bestFit="1" customWidth="1"/>
    <col min="3" max="3" width="9" style="107"/>
    <col min="4" max="4" width="13.1640625" style="107" customWidth="1"/>
    <col min="5" max="5" width="10.6640625" style="107" customWidth="1"/>
    <col min="6" max="6" width="9" style="107"/>
    <col min="7" max="7" width="11.1640625" style="107" bestFit="1" customWidth="1"/>
    <col min="8" max="16384" width="9" style="107"/>
  </cols>
  <sheetData>
    <row r="1" spans="1:7" ht="15.75" customHeight="1" x14ac:dyDescent="0.2">
      <c r="A1" s="125" t="s">
        <v>98</v>
      </c>
      <c r="B1" s="110"/>
      <c r="C1" s="125"/>
      <c r="D1" s="107" t="s">
        <v>220</v>
      </c>
      <c r="G1" s="107" t="s">
        <v>221</v>
      </c>
    </row>
    <row r="2" spans="1:7" ht="15.75" customHeight="1" x14ac:dyDescent="0.2">
      <c r="A2" s="125"/>
      <c r="B2" s="110"/>
      <c r="D2" s="125" t="s">
        <v>132</v>
      </c>
      <c r="E2" s="125"/>
    </row>
    <row r="3" spans="1:7" ht="15.75" customHeight="1" x14ac:dyDescent="0.2">
      <c r="A3" s="125">
        <v>1</v>
      </c>
      <c r="B3" s="125" t="s">
        <v>99</v>
      </c>
      <c r="D3" s="126">
        <f>'Tax Estimator'!C33</f>
        <v>0</v>
      </c>
      <c r="G3" s="124">
        <f>D3</f>
        <v>0</v>
      </c>
    </row>
    <row r="4" spans="1:7" ht="15.75" customHeight="1" x14ac:dyDescent="0.2">
      <c r="A4" s="125">
        <v>2</v>
      </c>
      <c r="B4" s="125" t="s">
        <v>100</v>
      </c>
      <c r="D4" s="126">
        <f>MAX(0,SE!D7)-'Tax Estimator'!D30-'Tax Estimator'!D31</f>
        <v>374799</v>
      </c>
      <c r="G4" s="124">
        <f>MAX(0,SE!G7)-'Tax Estimator'!F30-'Tax Estimator'!F31</f>
        <v>0</v>
      </c>
    </row>
    <row r="5" spans="1:7" ht="15.75" customHeight="1" x14ac:dyDescent="0.2">
      <c r="A5" s="125">
        <v>3</v>
      </c>
      <c r="B5" s="125" t="s">
        <v>101</v>
      </c>
      <c r="D5" s="126">
        <f>MIN(D3,D4)</f>
        <v>0</v>
      </c>
      <c r="G5" s="126">
        <f>MIN(G3,G4)</f>
        <v>0</v>
      </c>
    </row>
    <row r="6" spans="1:7" ht="15.75" customHeight="1" x14ac:dyDescent="0.2">
      <c r="B6" s="110"/>
    </row>
    <row r="7" spans="1:7" ht="15.75" customHeight="1" x14ac:dyDescent="0.2">
      <c r="B7" s="110"/>
    </row>
    <row r="8" spans="1:7" ht="15.75" customHeight="1" x14ac:dyDescent="0.2">
      <c r="B8" s="110"/>
    </row>
    <row r="9" spans="1:7" ht="15.75" customHeight="1" x14ac:dyDescent="0.2">
      <c r="B9" s="110"/>
    </row>
    <row r="10" spans="1:7" ht="15.75" customHeight="1" x14ac:dyDescent="0.2">
      <c r="B10" s="110"/>
    </row>
    <row r="11" spans="1:7" ht="15.75" customHeight="1" x14ac:dyDescent="0.2">
      <c r="B11" s="110"/>
    </row>
    <row r="12" spans="1:7" ht="15.75" customHeight="1" x14ac:dyDescent="0.2">
      <c r="B12" s="110"/>
    </row>
    <row r="13" spans="1:7" ht="15.75" customHeight="1" x14ac:dyDescent="0.2">
      <c r="B13" s="110"/>
    </row>
    <row r="14" spans="1:7" ht="15.75" customHeight="1" x14ac:dyDescent="0.2">
      <c r="B14" s="110"/>
    </row>
    <row r="15" spans="1:7" ht="15.75" customHeight="1" x14ac:dyDescent="0.2">
      <c r="B15" s="110"/>
    </row>
    <row r="16" spans="1:7" ht="15.75" customHeight="1" x14ac:dyDescent="0.2">
      <c r="B16" s="110"/>
    </row>
    <row r="17" spans="2:2" ht="15.75" customHeight="1" x14ac:dyDescent="0.2">
      <c r="B17" s="110"/>
    </row>
    <row r="18" spans="2:2" ht="15.75" customHeight="1" x14ac:dyDescent="0.2">
      <c r="B18" s="110"/>
    </row>
    <row r="19" spans="2:2" ht="15.75" customHeight="1" x14ac:dyDescent="0.2">
      <c r="B19" s="110"/>
    </row>
    <row r="20" spans="2:2" ht="15.75" customHeight="1" x14ac:dyDescent="0.2">
      <c r="B20" s="110"/>
    </row>
    <row r="21" spans="2:2" ht="15.75" customHeight="1" x14ac:dyDescent="0.2">
      <c r="B21" s="110"/>
    </row>
    <row r="22" spans="2:2" ht="15.75" customHeight="1" x14ac:dyDescent="0.2">
      <c r="B22" s="110"/>
    </row>
    <row r="23" spans="2:2" ht="15.75" customHeight="1" x14ac:dyDescent="0.2">
      <c r="B23" s="110"/>
    </row>
    <row r="24" spans="2:2" ht="15.75" customHeight="1" x14ac:dyDescent="0.2">
      <c r="B24" s="110"/>
    </row>
  </sheetData>
  <sheetProtection algorithmName="SHA-512" hashValue="mCDft+1exSVZmaM7WtTKY5wFPZkWXI1JexKYDJzfkz07T/0+74R3pDks66/yn1M2od+D2DSx0cXN1+LUXxbLEw==" saltValue="njafaZoBIkvqd4YsSpXKmQ=="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dimension ref="A1:O125"/>
  <sheetViews>
    <sheetView topLeftCell="A37" workbookViewId="0">
      <selection activeCell="C57" sqref="C57"/>
    </sheetView>
  </sheetViews>
  <sheetFormatPr baseColWidth="10" defaultColWidth="9" defaultRowHeight="15.75" customHeight="1" x14ac:dyDescent="0.15"/>
  <cols>
    <col min="1" max="1" width="4.6640625" style="142" customWidth="1"/>
    <col min="2" max="2" width="36.6640625" style="142" customWidth="1"/>
    <col min="3" max="3" width="17.6640625" style="142" customWidth="1"/>
    <col min="4" max="4" width="15.5" style="142" customWidth="1"/>
    <col min="5" max="7" width="9.1640625" style="142" customWidth="1"/>
    <col min="8" max="9" width="9" style="142"/>
    <col min="10" max="10" width="9.1640625" style="142" bestFit="1" customWidth="1"/>
    <col min="11" max="16384" width="9" style="142"/>
  </cols>
  <sheetData>
    <row r="1" spans="1:15" ht="15.75" customHeight="1" x14ac:dyDescent="0.2">
      <c r="A1" s="127" t="s">
        <v>228</v>
      </c>
      <c r="C1" s="127" t="s">
        <v>220</v>
      </c>
      <c r="D1" s="128"/>
      <c r="E1" s="128"/>
      <c r="F1" s="128"/>
      <c r="G1" s="128"/>
      <c r="H1" s="128"/>
      <c r="I1" s="127" t="s">
        <v>221</v>
      </c>
      <c r="J1" s="128"/>
      <c r="K1" s="128"/>
      <c r="L1" s="128"/>
      <c r="M1" s="128"/>
      <c r="N1" s="128"/>
      <c r="O1" s="128"/>
    </row>
    <row r="2" spans="1:15" s="128" customFormat="1" ht="15.75" customHeight="1" x14ac:dyDescent="0.2">
      <c r="A2" s="127" t="s">
        <v>135</v>
      </c>
      <c r="D2" s="128" t="s">
        <v>78</v>
      </c>
      <c r="E2" s="128" t="s">
        <v>110</v>
      </c>
      <c r="F2" s="128" t="s">
        <v>136</v>
      </c>
      <c r="J2" s="128" t="s">
        <v>78</v>
      </c>
      <c r="K2" s="128" t="s">
        <v>110</v>
      </c>
      <c r="L2" s="128" t="s">
        <v>136</v>
      </c>
    </row>
    <row r="3" spans="1:15" s="128" customFormat="1" ht="15.75" customHeight="1" x14ac:dyDescent="0.2">
      <c r="A3" s="127"/>
      <c r="B3" s="128" t="s">
        <v>137</v>
      </c>
      <c r="E3" s="129"/>
      <c r="F3" s="129"/>
      <c r="K3" s="129"/>
      <c r="L3" s="129"/>
    </row>
    <row r="4" spans="1:15" s="128" customFormat="1" ht="15.75" customHeight="1" x14ac:dyDescent="0.2">
      <c r="B4" s="130" t="s">
        <v>138</v>
      </c>
      <c r="C4" s="131"/>
      <c r="D4" s="131">
        <f>'Tax Estimator'!D19+'Tax Estimator'!D24</f>
        <v>1975411</v>
      </c>
      <c r="E4" s="131">
        <f>'Tax Estimator'!C22</f>
        <v>0</v>
      </c>
      <c r="F4" s="131">
        <f>'Tax Estimator'!C23</f>
        <v>0</v>
      </c>
      <c r="I4" s="131"/>
      <c r="J4" s="131">
        <f>'Tax Estimator'!F19+'Tax Estimator'!F24</f>
        <v>1541786</v>
      </c>
      <c r="K4" s="131">
        <f>'Tax Estimator'!E22</f>
        <v>0</v>
      </c>
      <c r="L4" s="131">
        <f>'Tax Estimator'!E23</f>
        <v>0</v>
      </c>
    </row>
    <row r="5" spans="1:15" s="128" customFormat="1" ht="15.75" customHeight="1" x14ac:dyDescent="0.2">
      <c r="B5" s="128" t="s">
        <v>100</v>
      </c>
      <c r="C5" s="131"/>
      <c r="D5" s="131">
        <f>'Tax Estimator'!D19</f>
        <v>390952</v>
      </c>
      <c r="E5" s="131">
        <f>E4</f>
        <v>0</v>
      </c>
      <c r="F5" s="131">
        <f>F4</f>
        <v>0</v>
      </c>
      <c r="G5" s="132">
        <f>SUM(D5:F5)</f>
        <v>390952</v>
      </c>
      <c r="I5" s="131"/>
      <c r="J5" s="131">
        <f>'Tax Estimator'!F19</f>
        <v>-42673</v>
      </c>
      <c r="K5" s="131">
        <f>K4</f>
        <v>0</v>
      </c>
      <c r="L5" s="131">
        <f>L4</f>
        <v>0</v>
      </c>
      <c r="M5" s="132">
        <f>SUM(J5:L5)</f>
        <v>-42673</v>
      </c>
    </row>
    <row r="6" spans="1:15" s="128" customFormat="1" ht="15.75" customHeight="1" x14ac:dyDescent="0.2">
      <c r="B6" s="128" t="s">
        <v>139</v>
      </c>
      <c r="C6" s="131"/>
      <c r="D6" s="131">
        <f>IFERROR(ROUND(D5/$G$5*('Tax Estimator'!$D$30+'Tax Estimator'!$D$31+'Tax Estimator'!$D$34),0),0)</f>
        <v>16153</v>
      </c>
      <c r="E6" s="131">
        <f>IFERROR(ROUND(E5/$G$5*('Tax Estimator'!$D$30+'Tax Estimator'!$D$31+'Tax Estimator'!$D$34),0),0)</f>
        <v>0</v>
      </c>
      <c r="F6" s="131">
        <f>IFERROR(ROUND(F5/$G$5*('Tax Estimator'!$D$30+'Tax Estimator'!$D$31+'Tax Estimator'!$D$34),0),0)</f>
        <v>0</v>
      </c>
      <c r="I6" s="131"/>
      <c r="J6" s="131">
        <f>IFERROR(ROUND(J5/$M$5*('Tax Estimator'!$F$30+'Tax Estimator'!$F$31+'Tax Estimator'!$F$34),0),0)</f>
        <v>0</v>
      </c>
      <c r="K6" s="131">
        <f>IFERROR(ROUND(K5/$M$5*('Tax Estimator'!$F$30+'Tax Estimator'!$F$31+'Tax Estimator'!$F$34),0),0)</f>
        <v>0</v>
      </c>
      <c r="L6" s="131">
        <f>IFERROR(ROUND(L5/$M$5*('Tax Estimator'!$F$30+'Tax Estimator'!$F$31+'Tax Estimator'!$F$34),0),0)</f>
        <v>0</v>
      </c>
    </row>
    <row r="7" spans="1:15" s="128" customFormat="1" ht="15.75" customHeight="1" x14ac:dyDescent="0.2">
      <c r="B7" s="128" t="s">
        <v>140</v>
      </c>
      <c r="C7" s="131"/>
      <c r="D7" s="131">
        <f>D4-D6</f>
        <v>1959258</v>
      </c>
      <c r="E7" s="131">
        <f t="shared" ref="E7:F7" si="0">E4-E6</f>
        <v>0</v>
      </c>
      <c r="F7" s="131">
        <f t="shared" si="0"/>
        <v>0</v>
      </c>
      <c r="I7" s="131"/>
      <c r="J7" s="131">
        <f>J4-J6</f>
        <v>1541786</v>
      </c>
      <c r="K7" s="131">
        <f t="shared" ref="K7:L7" si="1">K4-K6</f>
        <v>0</v>
      </c>
      <c r="L7" s="131">
        <f t="shared" si="1"/>
        <v>0</v>
      </c>
    </row>
    <row r="8" spans="1:15" s="128" customFormat="1" ht="15.75" customHeight="1" x14ac:dyDescent="0.2">
      <c r="B8" s="128" t="s">
        <v>141</v>
      </c>
      <c r="C8" s="131"/>
      <c r="D8" s="133">
        <f>'Tax Estimator'!C17</f>
        <v>0</v>
      </c>
      <c r="E8" s="133">
        <v>0</v>
      </c>
      <c r="F8" s="133">
        <v>0</v>
      </c>
      <c r="I8" s="131"/>
      <c r="J8" s="133">
        <f>'Tax Estimator'!E17</f>
        <v>0</v>
      </c>
      <c r="K8" s="133">
        <v>0</v>
      </c>
      <c r="L8" s="133">
        <v>0</v>
      </c>
    </row>
    <row r="9" spans="1:15" s="128" customFormat="1" ht="15.75" customHeight="1" x14ac:dyDescent="0.2">
      <c r="B9" s="128" t="s">
        <v>142</v>
      </c>
      <c r="C9" s="131"/>
      <c r="D9" s="129">
        <f>'Tax Estimator'!C40</f>
        <v>0</v>
      </c>
      <c r="E9" s="129">
        <v>0</v>
      </c>
      <c r="F9" s="129">
        <v>0</v>
      </c>
      <c r="I9" s="131"/>
      <c r="J9" s="129">
        <f>'Tax Estimator'!E40</f>
        <v>0</v>
      </c>
      <c r="K9" s="129">
        <v>0</v>
      </c>
      <c r="L9" s="129">
        <v>0</v>
      </c>
    </row>
    <row r="10" spans="1:15" s="128" customFormat="1" ht="15.75" customHeight="1" x14ac:dyDescent="0.2">
      <c r="C10" s="131"/>
      <c r="D10" s="131"/>
      <c r="E10" s="131"/>
      <c r="F10" s="131"/>
      <c r="I10" s="131"/>
      <c r="J10" s="131"/>
      <c r="K10" s="131"/>
      <c r="L10" s="131"/>
    </row>
    <row r="11" spans="1:15" s="128" customFormat="1" ht="15.75" customHeight="1" x14ac:dyDescent="0.2">
      <c r="A11" s="130">
        <v>2</v>
      </c>
      <c r="B11" s="128" t="s">
        <v>140</v>
      </c>
      <c r="C11" s="134"/>
      <c r="D11" s="134">
        <f>IF(D3=1,D63,D70)</f>
        <v>1959258</v>
      </c>
      <c r="E11" s="134">
        <f t="shared" ref="E11:F11" si="2">IF(E3=1,E63,E70)</f>
        <v>0</v>
      </c>
      <c r="F11" s="134">
        <f t="shared" si="2"/>
        <v>0</v>
      </c>
      <c r="I11" s="134"/>
      <c r="J11" s="134">
        <f>IF(J3=1,J63,J70)</f>
        <v>1541786</v>
      </c>
      <c r="K11" s="134">
        <f t="shared" ref="K11:L11" si="3">IF(K3=1,K63,K70)</f>
        <v>0</v>
      </c>
      <c r="L11" s="134">
        <f t="shared" si="3"/>
        <v>0</v>
      </c>
    </row>
    <row r="12" spans="1:15" s="128" customFormat="1" ht="15.75" customHeight="1" x14ac:dyDescent="0.2">
      <c r="A12" s="130">
        <v>3</v>
      </c>
      <c r="B12" s="130" t="s">
        <v>143</v>
      </c>
      <c r="C12" s="135"/>
      <c r="D12" s="135">
        <f>ROUND(D11*0.2,0)</f>
        <v>391852</v>
      </c>
      <c r="E12" s="135">
        <f t="shared" ref="E12:F12" si="4">ROUND(E11*0.2,0)</f>
        <v>0</v>
      </c>
      <c r="F12" s="135">
        <f t="shared" si="4"/>
        <v>0</v>
      </c>
      <c r="I12" s="135"/>
      <c r="J12" s="135">
        <f>ROUND(J11*0.2,0)</f>
        <v>308357</v>
      </c>
      <c r="K12" s="135">
        <f t="shared" ref="K12:L12" si="5">ROUND(K11*0.2,0)</f>
        <v>0</v>
      </c>
      <c r="L12" s="135">
        <f t="shared" si="5"/>
        <v>0</v>
      </c>
    </row>
    <row r="13" spans="1:15" s="128" customFormat="1" ht="15.75" customHeight="1" x14ac:dyDescent="0.2">
      <c r="A13" s="130">
        <v>4</v>
      </c>
      <c r="B13" s="130" t="s">
        <v>144</v>
      </c>
      <c r="C13" s="133"/>
      <c r="D13" s="135">
        <f>IF(D3=1,D64,D8)</f>
        <v>0</v>
      </c>
      <c r="E13" s="135">
        <f t="shared" ref="E13:F13" si="6">IF(E3=1,E64,E8)</f>
        <v>0</v>
      </c>
      <c r="F13" s="135">
        <f t="shared" si="6"/>
        <v>0</v>
      </c>
      <c r="I13" s="133"/>
      <c r="J13" s="135">
        <f>IF(J3=1,J64,J8)</f>
        <v>0</v>
      </c>
      <c r="K13" s="135">
        <f t="shared" ref="K13:L13" si="7">IF(K3=1,K64,K8)</f>
        <v>0</v>
      </c>
      <c r="L13" s="135">
        <f t="shared" si="7"/>
        <v>0</v>
      </c>
    </row>
    <row r="14" spans="1:15" s="128" customFormat="1" ht="15.75" customHeight="1" x14ac:dyDescent="0.2">
      <c r="A14" s="130">
        <v>5</v>
      </c>
      <c r="B14" s="130" t="s">
        <v>145</v>
      </c>
      <c r="C14" s="132"/>
      <c r="D14" s="132">
        <f>ROUND(0.5*D13,0)</f>
        <v>0</v>
      </c>
      <c r="E14" s="132">
        <f t="shared" ref="E14:F14" si="8">ROUND(0.5*E13,0)</f>
        <v>0</v>
      </c>
      <c r="F14" s="132">
        <f t="shared" si="8"/>
        <v>0</v>
      </c>
      <c r="I14" s="132"/>
      <c r="J14" s="132">
        <f>ROUND(0.5*J13,0)</f>
        <v>0</v>
      </c>
      <c r="K14" s="132">
        <f t="shared" ref="K14:L14" si="9">ROUND(0.5*K13,0)</f>
        <v>0</v>
      </c>
      <c r="L14" s="132">
        <f t="shared" si="9"/>
        <v>0</v>
      </c>
    </row>
    <row r="15" spans="1:15" s="128" customFormat="1" ht="15.75" customHeight="1" x14ac:dyDescent="0.2">
      <c r="A15" s="130">
        <v>6</v>
      </c>
      <c r="B15" s="130" t="s">
        <v>146</v>
      </c>
      <c r="C15" s="132"/>
      <c r="D15" s="132">
        <f>ROUND(0.25*D13,0)</f>
        <v>0</v>
      </c>
      <c r="E15" s="132">
        <f t="shared" ref="E15:F15" si="10">ROUND(0.25*E13,0)</f>
        <v>0</v>
      </c>
      <c r="F15" s="132">
        <f t="shared" si="10"/>
        <v>0</v>
      </c>
      <c r="I15" s="132"/>
      <c r="J15" s="132">
        <f>ROUND(0.25*J13,0)</f>
        <v>0</v>
      </c>
      <c r="K15" s="132">
        <f t="shared" ref="K15:L15" si="11">ROUND(0.25*K13,0)</f>
        <v>0</v>
      </c>
      <c r="L15" s="132">
        <f t="shared" si="11"/>
        <v>0</v>
      </c>
    </row>
    <row r="16" spans="1:15" s="128" customFormat="1" ht="15.75" customHeight="1" x14ac:dyDescent="0.2">
      <c r="A16" s="130">
        <v>7</v>
      </c>
      <c r="B16" s="130" t="s">
        <v>147</v>
      </c>
      <c r="C16" s="133"/>
      <c r="D16" s="132">
        <f>IF(D3=1,D65,D9)</f>
        <v>0</v>
      </c>
      <c r="E16" s="132">
        <f t="shared" ref="E16" si="12">IF(E3=1,E65,E9)</f>
        <v>0</v>
      </c>
      <c r="F16" s="132">
        <f>IF(F3=1,F65,F9)</f>
        <v>0</v>
      </c>
      <c r="I16" s="133"/>
      <c r="J16" s="132">
        <f>IF(J3=1,J65,J9)</f>
        <v>0</v>
      </c>
      <c r="K16" s="132">
        <f t="shared" ref="K16" si="13">IF(K3=1,K65,K9)</f>
        <v>0</v>
      </c>
      <c r="L16" s="132">
        <f>IF(L3=1,L65,L9)</f>
        <v>0</v>
      </c>
    </row>
    <row r="17" spans="1:12" s="128" customFormat="1" ht="15.75" customHeight="1" x14ac:dyDescent="0.2">
      <c r="A17" s="130">
        <v>8</v>
      </c>
      <c r="B17" s="130" t="s">
        <v>148</v>
      </c>
      <c r="C17" s="132"/>
      <c r="D17" s="132">
        <f>ROUND(0.025*D16,0)</f>
        <v>0</v>
      </c>
      <c r="E17" s="132">
        <f t="shared" ref="E17:F17" si="14">ROUND(0.025*E16,0)</f>
        <v>0</v>
      </c>
      <c r="F17" s="132">
        <f t="shared" si="14"/>
        <v>0</v>
      </c>
      <c r="I17" s="132"/>
      <c r="J17" s="132">
        <f>ROUND(0.025*J16,0)</f>
        <v>0</v>
      </c>
      <c r="K17" s="132">
        <f t="shared" ref="K17:L17" si="15">ROUND(0.025*K16,0)</f>
        <v>0</v>
      </c>
      <c r="L17" s="132">
        <f t="shared" si="15"/>
        <v>0</v>
      </c>
    </row>
    <row r="18" spans="1:12" s="128" customFormat="1" ht="15.75" customHeight="1" x14ac:dyDescent="0.2">
      <c r="A18" s="130">
        <v>9</v>
      </c>
      <c r="B18" s="130" t="s">
        <v>149</v>
      </c>
      <c r="C18" s="132"/>
      <c r="D18" s="132">
        <f>D15+D17</f>
        <v>0</v>
      </c>
      <c r="E18" s="132">
        <f t="shared" ref="E18:F18" si="16">E15+E17</f>
        <v>0</v>
      </c>
      <c r="F18" s="132">
        <f t="shared" si="16"/>
        <v>0</v>
      </c>
      <c r="I18" s="132"/>
      <c r="J18" s="132">
        <f>J15+J17</f>
        <v>0</v>
      </c>
      <c r="K18" s="132">
        <f t="shared" ref="K18:L18" si="17">K15+K17</f>
        <v>0</v>
      </c>
      <c r="L18" s="132">
        <f t="shared" si="17"/>
        <v>0</v>
      </c>
    </row>
    <row r="19" spans="1:12" s="128" customFormat="1" ht="15.75" customHeight="1" x14ac:dyDescent="0.2">
      <c r="A19" s="130">
        <v>10</v>
      </c>
      <c r="B19" s="130" t="s">
        <v>150</v>
      </c>
      <c r="C19" s="132"/>
      <c r="D19" s="132">
        <f>MAX(D14,D18)</f>
        <v>0</v>
      </c>
      <c r="E19" s="132">
        <f t="shared" ref="E19:F19" si="18">MAX(E14,E18)</f>
        <v>0</v>
      </c>
      <c r="F19" s="132">
        <f t="shared" si="18"/>
        <v>0</v>
      </c>
      <c r="I19" s="132"/>
      <c r="J19" s="132">
        <f>MAX(J14,J18)</f>
        <v>0</v>
      </c>
      <c r="K19" s="132">
        <f t="shared" ref="K19:L19" si="19">MAX(K14,K18)</f>
        <v>0</v>
      </c>
      <c r="L19" s="132">
        <f t="shared" si="19"/>
        <v>0</v>
      </c>
    </row>
    <row r="20" spans="1:12" s="128" customFormat="1" ht="15.75" customHeight="1" x14ac:dyDescent="0.2">
      <c r="A20" s="130">
        <v>11</v>
      </c>
      <c r="B20" s="130" t="s">
        <v>151</v>
      </c>
      <c r="C20" s="132"/>
      <c r="D20" s="132">
        <f>MIN(D12,D19)</f>
        <v>0</v>
      </c>
      <c r="E20" s="132">
        <f t="shared" ref="E20:F20" si="20">MIN(E12,E19)</f>
        <v>0</v>
      </c>
      <c r="F20" s="132">
        <f t="shared" si="20"/>
        <v>0</v>
      </c>
      <c r="I20" s="132"/>
      <c r="J20" s="132">
        <f>MIN(J12,J19)</f>
        <v>0</v>
      </c>
      <c r="K20" s="132">
        <f t="shared" ref="K20:L20" si="21">MIN(K12,K19)</f>
        <v>0</v>
      </c>
      <c r="L20" s="132">
        <f t="shared" si="21"/>
        <v>0</v>
      </c>
    </row>
    <row r="21" spans="1:12" s="128" customFormat="1" ht="15.75" customHeight="1" x14ac:dyDescent="0.2">
      <c r="A21" s="130">
        <v>12</v>
      </c>
      <c r="B21" s="130" t="s">
        <v>152</v>
      </c>
      <c r="D21" s="132">
        <f>D36</f>
        <v>0</v>
      </c>
      <c r="E21" s="132">
        <f t="shared" ref="E21:F21" si="22">E36</f>
        <v>0</v>
      </c>
      <c r="F21" s="132">
        <f t="shared" si="22"/>
        <v>0</v>
      </c>
      <c r="J21" s="132">
        <f>J36</f>
        <v>0</v>
      </c>
      <c r="K21" s="132">
        <f t="shared" ref="K21:L21" si="23">K36</f>
        <v>0</v>
      </c>
      <c r="L21" s="132">
        <f t="shared" si="23"/>
        <v>0</v>
      </c>
    </row>
    <row r="22" spans="1:12" s="128" customFormat="1" ht="15.75" customHeight="1" x14ac:dyDescent="0.2">
      <c r="A22" s="130">
        <v>13</v>
      </c>
      <c r="B22" s="130" t="s">
        <v>153</v>
      </c>
      <c r="D22" s="132">
        <f>MAX(D20,D21)</f>
        <v>0</v>
      </c>
      <c r="E22" s="132">
        <f t="shared" ref="E22:F22" si="24">MAX(E20,E21)</f>
        <v>0</v>
      </c>
      <c r="F22" s="132">
        <f t="shared" si="24"/>
        <v>0</v>
      </c>
      <c r="J22" s="132">
        <f>MAX(J20,J21)</f>
        <v>0</v>
      </c>
      <c r="K22" s="132">
        <f t="shared" ref="K22:L22" si="25">MAX(K20,K21)</f>
        <v>0</v>
      </c>
      <c r="L22" s="132">
        <f t="shared" si="25"/>
        <v>0</v>
      </c>
    </row>
    <row r="23" spans="1:12" s="128" customFormat="1" ht="15.75" customHeight="1" x14ac:dyDescent="0.2">
      <c r="A23" s="130">
        <v>14</v>
      </c>
      <c r="B23" s="130" t="s">
        <v>154</v>
      </c>
      <c r="D23" s="132">
        <f>D83</f>
        <v>0</v>
      </c>
      <c r="E23" s="132">
        <f t="shared" ref="E23:F23" si="26">E83</f>
        <v>0</v>
      </c>
      <c r="F23" s="132">
        <f t="shared" si="26"/>
        <v>0</v>
      </c>
      <c r="J23" s="132">
        <f>J83</f>
        <v>0</v>
      </c>
      <c r="K23" s="132">
        <f t="shared" ref="K23:L23" si="27">K83</f>
        <v>0</v>
      </c>
      <c r="L23" s="132">
        <f t="shared" si="27"/>
        <v>0</v>
      </c>
    </row>
    <row r="24" spans="1:12" s="128" customFormat="1" ht="15.75" customHeight="1" x14ac:dyDescent="0.2">
      <c r="A24" s="130">
        <v>15</v>
      </c>
      <c r="B24" s="130" t="s">
        <v>155</v>
      </c>
      <c r="D24" s="132">
        <f>D22-D23</f>
        <v>0</v>
      </c>
      <c r="E24" s="132">
        <f t="shared" ref="E24:F24" si="28">E22-E23</f>
        <v>0</v>
      </c>
      <c r="F24" s="132">
        <f t="shared" si="28"/>
        <v>0</v>
      </c>
      <c r="J24" s="132">
        <f>J22-J23</f>
        <v>0</v>
      </c>
      <c r="K24" s="132">
        <f t="shared" ref="K24:L24" si="29">K22-K23</f>
        <v>0</v>
      </c>
      <c r="L24" s="132">
        <f t="shared" si="29"/>
        <v>0</v>
      </c>
    </row>
    <row r="25" spans="1:12" s="128" customFormat="1" ht="15.75" customHeight="1" x14ac:dyDescent="0.2">
      <c r="A25" s="130">
        <v>16</v>
      </c>
      <c r="B25" s="130" t="s">
        <v>156</v>
      </c>
      <c r="C25" s="132">
        <f>SUM(D24:F24)</f>
        <v>0</v>
      </c>
      <c r="I25" s="132">
        <f>SUM(J24:L24)</f>
        <v>0</v>
      </c>
    </row>
    <row r="26" spans="1:12" s="128" customFormat="1" ht="15.75" customHeight="1" x14ac:dyDescent="0.2">
      <c r="A26" s="136" t="s">
        <v>157</v>
      </c>
      <c r="B26" s="130"/>
      <c r="D26" s="128" t="s">
        <v>78</v>
      </c>
      <c r="E26" s="128" t="s">
        <v>110</v>
      </c>
      <c r="F26" s="128" t="s">
        <v>136</v>
      </c>
      <c r="J26" s="128" t="s">
        <v>78</v>
      </c>
      <c r="K26" s="128" t="s">
        <v>110</v>
      </c>
      <c r="L26" s="128" t="s">
        <v>136</v>
      </c>
    </row>
    <row r="27" spans="1:12" s="128" customFormat="1" ht="15.75" customHeight="1" x14ac:dyDescent="0.2">
      <c r="A27" s="130">
        <v>17</v>
      </c>
      <c r="B27" s="130" t="s">
        <v>158</v>
      </c>
      <c r="C27" s="132"/>
      <c r="D27" s="132">
        <f>D12</f>
        <v>391852</v>
      </c>
      <c r="E27" s="132">
        <f t="shared" ref="E27:F27" si="30">E12</f>
        <v>0</v>
      </c>
      <c r="F27" s="132">
        <f t="shared" si="30"/>
        <v>0</v>
      </c>
      <c r="I27" s="132"/>
      <c r="J27" s="132">
        <f>J12</f>
        <v>308357</v>
      </c>
      <c r="K27" s="132">
        <f t="shared" ref="K27:L27" si="31">K12</f>
        <v>0</v>
      </c>
      <c r="L27" s="132">
        <f t="shared" si="31"/>
        <v>0</v>
      </c>
    </row>
    <row r="28" spans="1:12" s="128" customFormat="1" ht="15.75" customHeight="1" x14ac:dyDescent="0.2">
      <c r="A28" s="130">
        <v>18</v>
      </c>
      <c r="B28" s="130" t="s">
        <v>159</v>
      </c>
      <c r="C28" s="132"/>
      <c r="D28" s="132">
        <f>D19</f>
        <v>0</v>
      </c>
      <c r="E28" s="132">
        <f t="shared" ref="E28:F28" si="32">E19</f>
        <v>0</v>
      </c>
      <c r="F28" s="132">
        <f t="shared" si="32"/>
        <v>0</v>
      </c>
      <c r="I28" s="132"/>
      <c r="J28" s="132">
        <f>J19</f>
        <v>0</v>
      </c>
      <c r="K28" s="132">
        <f t="shared" ref="K28:L28" si="33">K19</f>
        <v>0</v>
      </c>
      <c r="L28" s="132">
        <f t="shared" si="33"/>
        <v>0</v>
      </c>
    </row>
    <row r="29" spans="1:12" s="128" customFormat="1" ht="15.75" customHeight="1" x14ac:dyDescent="0.2">
      <c r="A29" s="130">
        <v>19</v>
      </c>
      <c r="B29" s="130" t="s">
        <v>160</v>
      </c>
      <c r="C29" s="132"/>
      <c r="D29" s="132">
        <f>MAX(0,D27-D28)</f>
        <v>391852</v>
      </c>
      <c r="E29" s="132">
        <f t="shared" ref="E29:F29" si="34">MAX(0,E27-E28)</f>
        <v>0</v>
      </c>
      <c r="F29" s="132">
        <f t="shared" si="34"/>
        <v>0</v>
      </c>
      <c r="I29" s="132"/>
      <c r="J29" s="132">
        <f>MAX(0,J27-J28)</f>
        <v>308357</v>
      </c>
      <c r="K29" s="132">
        <f t="shared" ref="K29:L29" si="35">MAX(0,K27-K28)</f>
        <v>0</v>
      </c>
      <c r="L29" s="132">
        <f t="shared" si="35"/>
        <v>0</v>
      </c>
    </row>
    <row r="30" spans="1:12" s="128" customFormat="1" ht="15.75" customHeight="1" x14ac:dyDescent="0.2">
      <c r="A30" s="130">
        <v>20</v>
      </c>
      <c r="B30" s="130" t="s">
        <v>161</v>
      </c>
      <c r="C30" s="131">
        <f>'Tax Estimator'!D35-'Tax Estimator'!D36-'Tax Estimator'!D37</f>
        <v>5965908</v>
      </c>
      <c r="I30" s="131">
        <f>'Tax Estimator'!F35-'Tax Estimator'!F36-'Tax Estimator'!F37</f>
        <v>1510286</v>
      </c>
    </row>
    <row r="31" spans="1:12" s="128" customFormat="1" ht="15.75" customHeight="1" x14ac:dyDescent="0.2">
      <c r="A31" s="130">
        <v>21</v>
      </c>
      <c r="B31" s="130" t="s">
        <v>162</v>
      </c>
      <c r="C31" s="131">
        <f>INDEX('Pull Down'!$B$23:$B$26,MATCH('Tax Estimator'!D3,'Pull Down'!$A$2:$A$5,0))</f>
        <v>394600</v>
      </c>
      <c r="I31" s="131">
        <f>INDEX('Pull Down'!$B$23:$B$26,MATCH('Tax Estimator'!F3,'Pull Down'!$A$2:$A$5,0))</f>
        <v>394600</v>
      </c>
    </row>
    <row r="32" spans="1:12" s="128" customFormat="1" ht="15.75" customHeight="1" x14ac:dyDescent="0.2">
      <c r="A32" s="130">
        <v>22</v>
      </c>
      <c r="B32" s="130" t="s">
        <v>163</v>
      </c>
      <c r="C32" s="132">
        <f>MAX(0,C30-C31)</f>
        <v>5571308</v>
      </c>
      <c r="I32" s="132">
        <f>MAX(0,I30-I31)</f>
        <v>1115686</v>
      </c>
    </row>
    <row r="33" spans="1:12" s="128" customFormat="1" ht="15.75" customHeight="1" x14ac:dyDescent="0.2">
      <c r="A33" s="130">
        <v>23</v>
      </c>
      <c r="B33" s="130" t="s">
        <v>164</v>
      </c>
      <c r="C33" s="131">
        <f>INDEX('Pull Down'!$C$23:$C$26,MATCH('Tax Estimator'!D3,'Pull Down'!$A$2:$A$5,0))</f>
        <v>100000</v>
      </c>
      <c r="I33" s="131">
        <f>INDEX('Pull Down'!$C$23:$C$26,MATCH('Tax Estimator'!F3,'Pull Down'!$A$2:$A$5,0))</f>
        <v>100000</v>
      </c>
    </row>
    <row r="34" spans="1:12" s="128" customFormat="1" ht="15.75" customHeight="1" x14ac:dyDescent="0.2">
      <c r="A34" s="130">
        <v>24</v>
      </c>
      <c r="B34" s="130" t="s">
        <v>165</v>
      </c>
      <c r="C34" s="137">
        <f>MIN(ROUND(C32/C33,4),1)</f>
        <v>1</v>
      </c>
      <c r="I34" s="137">
        <f>MIN(ROUND(I32/I33,4),1)</f>
        <v>1</v>
      </c>
    </row>
    <row r="35" spans="1:12" s="128" customFormat="1" ht="15.75" customHeight="1" x14ac:dyDescent="0.2">
      <c r="A35" s="130">
        <v>25</v>
      </c>
      <c r="B35" s="130" t="s">
        <v>166</v>
      </c>
      <c r="C35" s="132"/>
      <c r="D35" s="132">
        <f t="shared" ref="D35:F35" si="36">ROUND($C34*D29,0)</f>
        <v>391852</v>
      </c>
      <c r="E35" s="132">
        <f t="shared" si="36"/>
        <v>0</v>
      </c>
      <c r="F35" s="132">
        <f t="shared" si="36"/>
        <v>0</v>
      </c>
      <c r="I35" s="132"/>
      <c r="J35" s="132">
        <f>ROUND($I34*J29,0)</f>
        <v>308357</v>
      </c>
      <c r="K35" s="132">
        <f>ROUND($I34*K29,0)</f>
        <v>0</v>
      </c>
      <c r="L35" s="132">
        <f>ROUND($I34*L29,0)</f>
        <v>0</v>
      </c>
    </row>
    <row r="36" spans="1:12" s="128" customFormat="1" ht="15.75" customHeight="1" x14ac:dyDescent="0.2">
      <c r="A36" s="130">
        <v>26</v>
      </c>
      <c r="B36" s="130" t="s">
        <v>167</v>
      </c>
      <c r="C36" s="132"/>
      <c r="D36" s="132">
        <f>D27-D35</f>
        <v>0</v>
      </c>
      <c r="E36" s="132">
        <f t="shared" ref="E36:F36" si="37">E27-E35</f>
        <v>0</v>
      </c>
      <c r="F36" s="132">
        <f t="shared" si="37"/>
        <v>0</v>
      </c>
      <c r="I36" s="132"/>
      <c r="J36" s="132">
        <f>J27-J35</f>
        <v>0</v>
      </c>
      <c r="K36" s="132">
        <f t="shared" ref="K36:L36" si="38">K27-K35</f>
        <v>0</v>
      </c>
      <c r="L36" s="132">
        <f t="shared" si="38"/>
        <v>0</v>
      </c>
    </row>
    <row r="37" spans="1:12" s="128" customFormat="1" ht="15.75" customHeight="1" x14ac:dyDescent="0.2">
      <c r="A37" s="136" t="s">
        <v>168</v>
      </c>
      <c r="B37" s="130"/>
      <c r="D37" s="128" t="s">
        <v>78</v>
      </c>
      <c r="E37" s="128" t="s">
        <v>110</v>
      </c>
      <c r="F37" s="128" t="s">
        <v>136</v>
      </c>
      <c r="J37" s="128" t="s">
        <v>78</v>
      </c>
      <c r="K37" s="128" t="s">
        <v>110</v>
      </c>
      <c r="L37" s="128" t="s">
        <v>136</v>
      </c>
    </row>
    <row r="38" spans="1:12" s="128" customFormat="1" ht="15.75" customHeight="1" x14ac:dyDescent="0.2">
      <c r="A38" s="130">
        <v>27</v>
      </c>
      <c r="B38" s="130" t="s">
        <v>169</v>
      </c>
      <c r="C38" s="132">
        <f>C25</f>
        <v>0</v>
      </c>
      <c r="I38" s="132">
        <f>I25</f>
        <v>0</v>
      </c>
    </row>
    <row r="39" spans="1:12" s="128" customFormat="1" ht="15.75" customHeight="1" x14ac:dyDescent="0.2">
      <c r="A39" s="130">
        <v>28</v>
      </c>
      <c r="B39" s="130" t="s">
        <v>170</v>
      </c>
      <c r="C39" s="138">
        <v>0</v>
      </c>
      <c r="I39" s="138">
        <v>0</v>
      </c>
    </row>
    <row r="40" spans="1:12" s="128" customFormat="1" ht="15.75" customHeight="1" x14ac:dyDescent="0.2">
      <c r="A40" s="130">
        <v>29</v>
      </c>
      <c r="B40" s="130" t="s">
        <v>171</v>
      </c>
      <c r="C40" s="138">
        <v>0</v>
      </c>
      <c r="I40" s="138">
        <v>0</v>
      </c>
    </row>
    <row r="41" spans="1:12" s="128" customFormat="1" ht="15.75" customHeight="1" x14ac:dyDescent="0.2">
      <c r="A41" s="130">
        <v>30</v>
      </c>
      <c r="B41" s="130" t="s">
        <v>172</v>
      </c>
      <c r="C41" s="132">
        <f>C39+C40</f>
        <v>0</v>
      </c>
      <c r="I41" s="132">
        <f>I39+I40</f>
        <v>0</v>
      </c>
    </row>
    <row r="42" spans="1:12" s="128" customFormat="1" ht="15.75" customHeight="1" x14ac:dyDescent="0.2">
      <c r="A42" s="130">
        <v>31</v>
      </c>
      <c r="B42" s="130" t="s">
        <v>173</v>
      </c>
      <c r="C42" s="132">
        <f>MAX(0,ROUND(C41*0.2,0))</f>
        <v>0</v>
      </c>
      <c r="I42" s="132">
        <f>MAX(0,ROUND(I41*0.2,0))</f>
        <v>0</v>
      </c>
    </row>
    <row r="43" spans="1:12" s="128" customFormat="1" ht="15.75" customHeight="1" x14ac:dyDescent="0.2">
      <c r="A43" s="130">
        <v>32</v>
      </c>
      <c r="B43" s="130" t="s">
        <v>174</v>
      </c>
      <c r="C43" s="132">
        <f>C38+C42</f>
        <v>0</v>
      </c>
      <c r="I43" s="132">
        <f>I38+I42</f>
        <v>0</v>
      </c>
    </row>
    <row r="44" spans="1:12" s="128" customFormat="1" ht="15.75" customHeight="1" x14ac:dyDescent="0.2">
      <c r="A44" s="130">
        <v>33</v>
      </c>
      <c r="B44" s="130" t="s">
        <v>161</v>
      </c>
      <c r="C44" s="132">
        <f>C30</f>
        <v>5965908</v>
      </c>
      <c r="I44" s="132">
        <f>I30</f>
        <v>1510286</v>
      </c>
    </row>
    <row r="45" spans="1:12" s="128" customFormat="1" ht="15.75" customHeight="1" x14ac:dyDescent="0.2">
      <c r="A45" s="130">
        <v>34</v>
      </c>
      <c r="B45" s="130" t="s">
        <v>175</v>
      </c>
      <c r="C45" s="132">
        <f>'Tax Estimator'!C25</f>
        <v>4038150</v>
      </c>
      <c r="I45" s="132">
        <f>'Tax Estimator'!E25</f>
        <v>0</v>
      </c>
    </row>
    <row r="46" spans="1:12" s="128" customFormat="1" ht="15.75" customHeight="1" x14ac:dyDescent="0.2">
      <c r="A46" s="130">
        <v>35</v>
      </c>
      <c r="B46" s="130" t="s">
        <v>176</v>
      </c>
      <c r="C46" s="132">
        <f>MAX(0,C44-C45)</f>
        <v>1927758</v>
      </c>
      <c r="I46" s="132">
        <f>MAX(0,I44-I45)</f>
        <v>1510286</v>
      </c>
    </row>
    <row r="47" spans="1:12" s="128" customFormat="1" ht="15.75" customHeight="1" x14ac:dyDescent="0.2">
      <c r="A47" s="130">
        <v>36</v>
      </c>
      <c r="B47" s="130" t="s">
        <v>177</v>
      </c>
      <c r="C47" s="132">
        <f>ROUND(C46*0.2,0)</f>
        <v>385552</v>
      </c>
      <c r="I47" s="132">
        <f>ROUND(I46*0.2,0)</f>
        <v>302057</v>
      </c>
    </row>
    <row r="48" spans="1:12" s="128" customFormat="1" ht="15.75" customHeight="1" x14ac:dyDescent="0.2">
      <c r="A48" s="130">
        <v>37</v>
      </c>
      <c r="B48" s="130" t="s">
        <v>178</v>
      </c>
      <c r="C48" s="132">
        <f>MIN(C47,C43)</f>
        <v>0</v>
      </c>
      <c r="I48" s="132">
        <f>MIN(I47,I43)</f>
        <v>0</v>
      </c>
    </row>
    <row r="49" spans="1:12" s="128" customFormat="1" ht="15.75" customHeight="1" x14ac:dyDescent="0.2">
      <c r="A49" s="130">
        <v>38</v>
      </c>
      <c r="B49" s="130" t="s">
        <v>179</v>
      </c>
      <c r="C49" s="132">
        <f>MIN(C44-C48,SUM(D49:F49))</f>
        <v>0</v>
      </c>
      <c r="D49" s="135">
        <f>'Tax Estimator'!C38</f>
        <v>0</v>
      </c>
      <c r="E49" s="135">
        <v>0</v>
      </c>
      <c r="F49" s="135">
        <v>0</v>
      </c>
      <c r="I49" s="132">
        <f>MIN(I44-I48,SUM(J49:L49))</f>
        <v>0</v>
      </c>
      <c r="J49" s="135">
        <f>'Tax Estimator'!E38</f>
        <v>0</v>
      </c>
      <c r="K49" s="135">
        <v>0</v>
      </c>
      <c r="L49" s="135">
        <v>0</v>
      </c>
    </row>
    <row r="50" spans="1:12" s="128" customFormat="1" ht="15.75" customHeight="1" x14ac:dyDescent="0.2">
      <c r="A50" s="130">
        <v>39</v>
      </c>
      <c r="B50" s="130" t="s">
        <v>180</v>
      </c>
      <c r="C50" s="132">
        <f>MAX(0,C48+C49)</f>
        <v>0</v>
      </c>
      <c r="I50" s="132">
        <f>MAX(0,I48+I49)</f>
        <v>0</v>
      </c>
    </row>
    <row r="51" spans="1:12" s="128" customFormat="1" ht="15.75" customHeight="1" x14ac:dyDescent="0.2">
      <c r="A51" s="130">
        <v>40</v>
      </c>
      <c r="B51" s="130" t="s">
        <v>181</v>
      </c>
      <c r="C51" s="132">
        <f>MIN(0,C39+C40)</f>
        <v>0</v>
      </c>
      <c r="I51" s="132">
        <f>MIN(0,I39+I40)</f>
        <v>0</v>
      </c>
    </row>
    <row r="52" spans="1:12" s="130" customFormat="1" ht="15.75" customHeight="1" x14ac:dyDescent="0.2"/>
    <row r="53" spans="1:12" s="130" customFormat="1" ht="15.75" customHeight="1" x14ac:dyDescent="0.2">
      <c r="A53" s="136" t="s">
        <v>182</v>
      </c>
      <c r="D53" s="130" t="str">
        <f>D2</f>
        <v>Schedule F</v>
      </c>
      <c r="E53" s="130" t="str">
        <f t="shared" ref="E53:F53" si="39">E2</f>
        <v>Schedule C</v>
      </c>
      <c r="F53" s="130" t="str">
        <f t="shared" si="39"/>
        <v>Spouse Schedule C</v>
      </c>
      <c r="J53" s="130" t="str">
        <f>J2</f>
        <v>Schedule F</v>
      </c>
      <c r="K53" s="130" t="str">
        <f t="shared" ref="K53:L53" si="40">K2</f>
        <v>Schedule C</v>
      </c>
      <c r="L53" s="130" t="str">
        <f t="shared" si="40"/>
        <v>Spouse Schedule C</v>
      </c>
    </row>
    <row r="54" spans="1:12" s="130" customFormat="1" ht="15.75" customHeight="1" x14ac:dyDescent="0.2">
      <c r="A54" s="130">
        <v>2</v>
      </c>
      <c r="B54" s="130" t="s">
        <v>140</v>
      </c>
      <c r="D54" s="139">
        <f>IF(D3=1,D7,0)</f>
        <v>0</v>
      </c>
      <c r="E54" s="139">
        <f t="shared" ref="E54:F54" si="41">IF(E3=1,E7,0)</f>
        <v>0</v>
      </c>
      <c r="F54" s="139">
        <f t="shared" si="41"/>
        <v>0</v>
      </c>
      <c r="J54" s="139">
        <f>IF(J3=1,J7,0)</f>
        <v>0</v>
      </c>
      <c r="K54" s="139">
        <f t="shared" ref="K54:L54" si="42">IF(K3=1,K7,0)</f>
        <v>0</v>
      </c>
      <c r="L54" s="139">
        <f t="shared" si="42"/>
        <v>0</v>
      </c>
    </row>
    <row r="55" spans="1:12" s="130" customFormat="1" ht="15.75" customHeight="1" x14ac:dyDescent="0.2">
      <c r="A55" s="130">
        <v>3</v>
      </c>
      <c r="B55" s="130" t="s">
        <v>183</v>
      </c>
      <c r="D55" s="139">
        <f>IF(D3=1,D8,0)</f>
        <v>0</v>
      </c>
      <c r="E55" s="139">
        <f t="shared" ref="E55:F55" si="43">IF(E3=1,E8,0)</f>
        <v>0</v>
      </c>
      <c r="F55" s="139">
        <f t="shared" si="43"/>
        <v>0</v>
      </c>
      <c r="J55" s="139">
        <f>IF(J3=1,J8,0)</f>
        <v>0</v>
      </c>
      <c r="K55" s="139">
        <f t="shared" ref="K55:L55" si="44">IF(K3=1,K8,0)</f>
        <v>0</v>
      </c>
      <c r="L55" s="139">
        <f t="shared" si="44"/>
        <v>0</v>
      </c>
    </row>
    <row r="56" spans="1:12" s="130" customFormat="1" ht="15.75" customHeight="1" x14ac:dyDescent="0.2">
      <c r="A56" s="130">
        <v>4</v>
      </c>
      <c r="B56" s="130" t="s">
        <v>184</v>
      </c>
      <c r="D56" s="139">
        <f>IF(D3=1,D9,0)</f>
        <v>0</v>
      </c>
      <c r="E56" s="139">
        <f t="shared" ref="E56:F56" si="45">IF(E3=1,E9,0)</f>
        <v>0</v>
      </c>
      <c r="F56" s="139">
        <f t="shared" si="45"/>
        <v>0</v>
      </c>
      <c r="J56" s="139">
        <f>IF(J3=1,J9,0)</f>
        <v>0</v>
      </c>
      <c r="K56" s="139">
        <f t="shared" ref="K56:L56" si="46">IF(K3=1,K9,0)</f>
        <v>0</v>
      </c>
      <c r="L56" s="139">
        <f t="shared" si="46"/>
        <v>0</v>
      </c>
    </row>
    <row r="57" spans="1:12" s="130" customFormat="1" ht="15.75" customHeight="1" x14ac:dyDescent="0.2">
      <c r="A57" s="130">
        <v>5</v>
      </c>
      <c r="B57" s="130" t="s">
        <v>161</v>
      </c>
      <c r="C57" s="139">
        <f>C30</f>
        <v>5965908</v>
      </c>
      <c r="I57" s="139">
        <f>I30</f>
        <v>1510286</v>
      </c>
    </row>
    <row r="58" spans="1:12" s="130" customFormat="1" ht="15.75" customHeight="1" x14ac:dyDescent="0.2">
      <c r="A58" s="130">
        <v>6</v>
      </c>
      <c r="B58" s="130" t="s">
        <v>162</v>
      </c>
      <c r="C58" s="139">
        <f>C31</f>
        <v>394600</v>
      </c>
      <c r="I58" s="139">
        <f>I31</f>
        <v>394600</v>
      </c>
    </row>
    <row r="59" spans="1:12" s="130" customFormat="1" ht="15.75" customHeight="1" x14ac:dyDescent="0.2">
      <c r="A59" s="130">
        <v>7</v>
      </c>
      <c r="B59" s="130" t="s">
        <v>185</v>
      </c>
      <c r="C59" s="139">
        <f>MAX(0,C57-C58)</f>
        <v>5571308</v>
      </c>
      <c r="I59" s="139">
        <f>MAX(0,I57-I58)</f>
        <v>1115686</v>
      </c>
    </row>
    <row r="60" spans="1:12" s="130" customFormat="1" ht="15.75" customHeight="1" x14ac:dyDescent="0.2">
      <c r="A60" s="130">
        <v>8</v>
      </c>
      <c r="B60" s="130" t="s">
        <v>164</v>
      </c>
      <c r="C60" s="139">
        <f>C33</f>
        <v>100000</v>
      </c>
      <c r="I60" s="139">
        <f>I33</f>
        <v>100000</v>
      </c>
    </row>
    <row r="61" spans="1:12" s="130" customFormat="1" ht="15.75" customHeight="1" x14ac:dyDescent="0.2">
      <c r="A61" s="130">
        <v>9</v>
      </c>
      <c r="B61" s="130" t="s">
        <v>186</v>
      </c>
      <c r="C61" s="140">
        <f>C34</f>
        <v>1</v>
      </c>
      <c r="I61" s="140">
        <f>I34</f>
        <v>1</v>
      </c>
    </row>
    <row r="62" spans="1:12" s="130" customFormat="1" ht="15.75" customHeight="1" x14ac:dyDescent="0.2">
      <c r="A62" s="130">
        <v>10</v>
      </c>
      <c r="B62" s="130" t="s">
        <v>187</v>
      </c>
      <c r="C62" s="140">
        <f>1-C61</f>
        <v>0</v>
      </c>
      <c r="I62" s="140">
        <f>1-I61</f>
        <v>0</v>
      </c>
    </row>
    <row r="63" spans="1:12" s="130" customFormat="1" ht="15.75" customHeight="1" x14ac:dyDescent="0.2">
      <c r="A63" s="130">
        <v>11</v>
      </c>
      <c r="B63" s="130" t="s">
        <v>188</v>
      </c>
      <c r="D63" s="139">
        <f t="shared" ref="D63:F65" si="47">$C$62*D54</f>
        <v>0</v>
      </c>
      <c r="E63" s="139">
        <f t="shared" si="47"/>
        <v>0</v>
      </c>
      <c r="F63" s="139">
        <f t="shared" si="47"/>
        <v>0</v>
      </c>
      <c r="J63" s="139">
        <f t="shared" ref="J63:L65" si="48">$I$62*J54</f>
        <v>0</v>
      </c>
      <c r="K63" s="139">
        <f t="shared" si="48"/>
        <v>0</v>
      </c>
      <c r="L63" s="139">
        <f t="shared" si="48"/>
        <v>0</v>
      </c>
    </row>
    <row r="64" spans="1:12" s="130" customFormat="1" ht="15.75" customHeight="1" x14ac:dyDescent="0.2">
      <c r="A64" s="130">
        <v>12</v>
      </c>
      <c r="B64" s="130" t="s">
        <v>189</v>
      </c>
      <c r="D64" s="139">
        <f t="shared" si="47"/>
        <v>0</v>
      </c>
      <c r="E64" s="139">
        <f t="shared" si="47"/>
        <v>0</v>
      </c>
      <c r="F64" s="139">
        <f t="shared" si="47"/>
        <v>0</v>
      </c>
      <c r="J64" s="139">
        <f t="shared" si="48"/>
        <v>0</v>
      </c>
      <c r="K64" s="139">
        <f t="shared" si="48"/>
        <v>0</v>
      </c>
      <c r="L64" s="139">
        <f t="shared" si="48"/>
        <v>0</v>
      </c>
    </row>
    <row r="65" spans="1:13" s="130" customFormat="1" ht="15.75" customHeight="1" x14ac:dyDescent="0.2">
      <c r="A65" s="130">
        <v>13</v>
      </c>
      <c r="B65" s="130" t="s">
        <v>190</v>
      </c>
      <c r="D65" s="139">
        <f t="shared" si="47"/>
        <v>0</v>
      </c>
      <c r="E65" s="139">
        <f t="shared" si="47"/>
        <v>0</v>
      </c>
      <c r="F65" s="139">
        <f t="shared" si="47"/>
        <v>0</v>
      </c>
      <c r="J65" s="139">
        <f t="shared" si="48"/>
        <v>0</v>
      </c>
      <c r="K65" s="139">
        <f t="shared" si="48"/>
        <v>0</v>
      </c>
      <c r="L65" s="139">
        <f t="shared" si="48"/>
        <v>0</v>
      </c>
    </row>
    <row r="66" spans="1:13" s="130" customFormat="1" ht="15.75" customHeight="1" x14ac:dyDescent="0.2"/>
    <row r="67" spans="1:13" s="130" customFormat="1" ht="15.75" customHeight="1" x14ac:dyDescent="0.2">
      <c r="A67" s="136" t="s">
        <v>191</v>
      </c>
      <c r="D67" s="130" t="str">
        <f>D2</f>
        <v>Schedule F</v>
      </c>
      <c r="E67" s="130" t="str">
        <f t="shared" ref="E67:F67" si="49">E2</f>
        <v>Schedule C</v>
      </c>
      <c r="F67" s="130" t="str">
        <f t="shared" si="49"/>
        <v>Spouse Schedule C</v>
      </c>
      <c r="J67" s="130" t="str">
        <f>J2</f>
        <v>Schedule F</v>
      </c>
      <c r="K67" s="130" t="str">
        <f t="shared" ref="K67:L67" si="50">K2</f>
        <v>Schedule C</v>
      </c>
      <c r="L67" s="130" t="str">
        <f t="shared" si="50"/>
        <v>Spouse Schedule C</v>
      </c>
    </row>
    <row r="68" spans="1:13" s="130" customFormat="1" ht="15.75" customHeight="1" x14ac:dyDescent="0.2">
      <c r="A68" s="130" t="s">
        <v>107</v>
      </c>
      <c r="D68" s="139">
        <f>IF(D3=1,D63,D7)</f>
        <v>1959258</v>
      </c>
      <c r="E68" s="139">
        <f t="shared" ref="E68:F68" si="51">IF(E3=1,E63,E7)</f>
        <v>0</v>
      </c>
      <c r="F68" s="139">
        <f t="shared" si="51"/>
        <v>0</v>
      </c>
      <c r="G68" s="139"/>
      <c r="J68" s="139">
        <f>IF(J3=1,J63,J7)</f>
        <v>1541786</v>
      </c>
      <c r="K68" s="139">
        <f t="shared" ref="K68:L68" si="52">IF(K3=1,K63,K7)</f>
        <v>0</v>
      </c>
      <c r="L68" s="139">
        <f t="shared" si="52"/>
        <v>0</v>
      </c>
      <c r="M68" s="139"/>
    </row>
    <row r="69" spans="1:13" s="130" customFormat="1" ht="15.75" customHeight="1" x14ac:dyDescent="0.2">
      <c r="A69" s="130" t="s">
        <v>108</v>
      </c>
      <c r="D69" s="139">
        <f>MIN(0,IFERROR(D68/$C$73*$C$74,0))</f>
        <v>0</v>
      </c>
      <c r="E69" s="139">
        <f t="shared" ref="E69:F69" si="53">MIN(0,IFERROR(E68/$C$73*$C$74,0))</f>
        <v>0</v>
      </c>
      <c r="F69" s="139">
        <f t="shared" si="53"/>
        <v>0</v>
      </c>
      <c r="J69" s="139">
        <f>MIN(0,IFERROR(J68/$I$73*$I$74,0))</f>
        <v>0</v>
      </c>
      <c r="K69" s="139">
        <f>MIN(0,IFERROR(K68/$I$73*$I$74,0))</f>
        <v>0</v>
      </c>
      <c r="L69" s="139">
        <f>MIN(0,IFERROR(L68/$I$73*$I$74,0))</f>
        <v>0</v>
      </c>
    </row>
    <row r="70" spans="1:13" s="130" customFormat="1" ht="15.75" customHeight="1" x14ac:dyDescent="0.2">
      <c r="A70" s="130" t="s">
        <v>192</v>
      </c>
      <c r="D70" s="139">
        <f t="shared" ref="D70:F70" si="54">IF(D68&lt;0,0,D68+D69)</f>
        <v>1959258</v>
      </c>
      <c r="E70" s="139">
        <f t="shared" si="54"/>
        <v>0</v>
      </c>
      <c r="F70" s="139">
        <f t="shared" si="54"/>
        <v>0</v>
      </c>
      <c r="J70" s="139">
        <f t="shared" ref="J70:L70" si="55">IF(J68&lt;0,0,J68+J69)</f>
        <v>1541786</v>
      </c>
      <c r="K70" s="139">
        <f t="shared" si="55"/>
        <v>0</v>
      </c>
      <c r="L70" s="139">
        <f t="shared" si="55"/>
        <v>0</v>
      </c>
    </row>
    <row r="71" spans="1:13" s="130" customFormat="1" ht="15.75" customHeight="1" x14ac:dyDescent="0.2">
      <c r="A71" s="130">
        <v>2</v>
      </c>
      <c r="B71" s="130" t="s">
        <v>193</v>
      </c>
      <c r="C71" s="132">
        <v>0</v>
      </c>
      <c r="I71" s="132">
        <v>0</v>
      </c>
    </row>
    <row r="72" spans="1:13" s="130" customFormat="1" ht="15.75" customHeight="1" x14ac:dyDescent="0.2">
      <c r="A72" s="130">
        <v>3</v>
      </c>
      <c r="B72" s="130" t="s">
        <v>194</v>
      </c>
      <c r="C72" s="139">
        <f>SUMIF(D68:F68,"&lt;0")+C71</f>
        <v>0</v>
      </c>
      <c r="I72" s="139">
        <f>SUMIF(J68:L68,"&lt;0")+I71</f>
        <v>0</v>
      </c>
    </row>
    <row r="73" spans="1:13" s="130" customFormat="1" ht="15.75" customHeight="1" x14ac:dyDescent="0.2">
      <c r="A73" s="130">
        <v>4</v>
      </c>
      <c r="B73" s="130" t="s">
        <v>195</v>
      </c>
      <c r="C73" s="139">
        <f>SUMIF(D68:F68,"&gt;0")</f>
        <v>1959258</v>
      </c>
      <c r="I73" s="139">
        <f>SUMIF(J68:L68,"&gt;0")</f>
        <v>1541786</v>
      </c>
    </row>
    <row r="74" spans="1:13" s="130" customFormat="1" ht="15.75" customHeight="1" x14ac:dyDescent="0.2">
      <c r="A74" s="130">
        <v>5</v>
      </c>
      <c r="B74" s="130" t="s">
        <v>196</v>
      </c>
      <c r="C74" s="139">
        <f>-MIN(ABS(C72),C73)</f>
        <v>0</v>
      </c>
      <c r="I74" s="139">
        <f>-MIN(ABS(I72),I73)</f>
        <v>0</v>
      </c>
    </row>
    <row r="75" spans="1:13" s="130" customFormat="1" ht="15.75" customHeight="1" x14ac:dyDescent="0.2">
      <c r="A75" s="130">
        <v>6</v>
      </c>
      <c r="B75" s="130" t="s">
        <v>197</v>
      </c>
      <c r="C75" s="139">
        <f>MAX(0,C72-C74)</f>
        <v>0</v>
      </c>
      <c r="I75" s="139">
        <f>MAX(0,I72-I74)</f>
        <v>0</v>
      </c>
    </row>
    <row r="76" spans="1:13" s="130" customFormat="1" ht="15.75" customHeight="1" x14ac:dyDescent="0.2"/>
    <row r="77" spans="1:13" s="130" customFormat="1" ht="15.75" customHeight="1" x14ac:dyDescent="0.2">
      <c r="A77" s="136" t="s">
        <v>198</v>
      </c>
      <c r="D77" s="128" t="s">
        <v>78</v>
      </c>
      <c r="E77" s="128" t="s">
        <v>110</v>
      </c>
      <c r="F77" s="128" t="s">
        <v>136</v>
      </c>
      <c r="J77" s="128" t="s">
        <v>78</v>
      </c>
      <c r="K77" s="128" t="s">
        <v>110</v>
      </c>
      <c r="L77" s="128" t="s">
        <v>136</v>
      </c>
    </row>
    <row r="78" spans="1:13" s="130" customFormat="1" ht="15.75" customHeight="1" x14ac:dyDescent="0.2">
      <c r="A78" s="136"/>
      <c r="B78" s="130" t="s">
        <v>199</v>
      </c>
      <c r="D78" s="141">
        <f>IFERROR('Tax Estimator'!C39/('Tax Estimator'!C14+'Tax Estimator'!C15),0)</f>
        <v>0</v>
      </c>
      <c r="E78" s="141">
        <v>0</v>
      </c>
      <c r="F78" s="141">
        <v>0</v>
      </c>
      <c r="J78" s="141">
        <f>IFERROR('Tax Estimator'!E39/('Tax Estimator'!E14+'Tax Estimator'!E15),0)</f>
        <v>0</v>
      </c>
      <c r="K78" s="141">
        <v>0</v>
      </c>
      <c r="L78" s="141">
        <v>0</v>
      </c>
    </row>
    <row r="79" spans="1:13" s="130" customFormat="1" ht="15.75" customHeight="1" x14ac:dyDescent="0.2">
      <c r="A79" s="130">
        <v>2</v>
      </c>
      <c r="B79" s="130" t="s">
        <v>200</v>
      </c>
      <c r="D79" s="139">
        <f t="shared" ref="D79:F79" si="56">D11*D78</f>
        <v>0</v>
      </c>
      <c r="E79" s="139">
        <f t="shared" si="56"/>
        <v>0</v>
      </c>
      <c r="F79" s="139">
        <f t="shared" si="56"/>
        <v>0</v>
      </c>
      <c r="J79" s="139">
        <f t="shared" ref="J79:L79" si="57">J11*J78</f>
        <v>0</v>
      </c>
      <c r="K79" s="139">
        <f t="shared" si="57"/>
        <v>0</v>
      </c>
      <c r="L79" s="139">
        <f t="shared" si="57"/>
        <v>0</v>
      </c>
    </row>
    <row r="80" spans="1:13" s="130" customFormat="1" ht="15.75" customHeight="1" x14ac:dyDescent="0.2">
      <c r="A80" s="130">
        <v>3</v>
      </c>
      <c r="B80" s="130" t="s">
        <v>201</v>
      </c>
      <c r="D80" s="139">
        <f>D79*0.09</f>
        <v>0</v>
      </c>
      <c r="E80" s="139">
        <f t="shared" ref="E80:F80" si="58">E79*0.09</f>
        <v>0</v>
      </c>
      <c r="F80" s="139">
        <f t="shared" si="58"/>
        <v>0</v>
      </c>
      <c r="J80" s="139">
        <f>J79*0.09</f>
        <v>0</v>
      </c>
      <c r="K80" s="139">
        <f t="shared" ref="K80:L80" si="59">K79*0.09</f>
        <v>0</v>
      </c>
      <c r="L80" s="139">
        <f t="shared" si="59"/>
        <v>0</v>
      </c>
    </row>
    <row r="81" spans="1:12" s="130" customFormat="1" ht="15.75" customHeight="1" x14ac:dyDescent="0.2">
      <c r="A81" s="130">
        <v>4</v>
      </c>
      <c r="B81" s="130" t="s">
        <v>202</v>
      </c>
      <c r="D81" s="139">
        <f t="shared" ref="D81:F81" si="60">D13*D78</f>
        <v>0</v>
      </c>
      <c r="E81" s="139">
        <f t="shared" si="60"/>
        <v>0</v>
      </c>
      <c r="F81" s="139">
        <f t="shared" si="60"/>
        <v>0</v>
      </c>
      <c r="J81" s="139">
        <f t="shared" ref="J81:L81" si="61">J13*J78</f>
        <v>0</v>
      </c>
      <c r="K81" s="139">
        <f t="shared" si="61"/>
        <v>0</v>
      </c>
      <c r="L81" s="139">
        <f t="shared" si="61"/>
        <v>0</v>
      </c>
    </row>
    <row r="82" spans="1:12" s="130" customFormat="1" ht="15.75" customHeight="1" x14ac:dyDescent="0.2">
      <c r="A82" s="130">
        <v>5</v>
      </c>
      <c r="B82" s="130" t="s">
        <v>203</v>
      </c>
      <c r="D82" s="139">
        <f>D81*0.5</f>
        <v>0</v>
      </c>
      <c r="E82" s="139">
        <f t="shared" ref="E82:F82" si="62">E81*0.5</f>
        <v>0</v>
      </c>
      <c r="F82" s="139">
        <f t="shared" si="62"/>
        <v>0</v>
      </c>
      <c r="J82" s="139">
        <f>J81*0.5</f>
        <v>0</v>
      </c>
      <c r="K82" s="139">
        <f t="shared" ref="K82:L82" si="63">K81*0.5</f>
        <v>0</v>
      </c>
      <c r="L82" s="139">
        <f t="shared" si="63"/>
        <v>0</v>
      </c>
    </row>
    <row r="83" spans="1:12" s="130" customFormat="1" ht="15.75" customHeight="1" x14ac:dyDescent="0.2">
      <c r="A83" s="130">
        <v>6</v>
      </c>
      <c r="B83" s="130" t="s">
        <v>204</v>
      </c>
      <c r="D83" s="139">
        <f>MAX(0,MIN(D80,D82))</f>
        <v>0</v>
      </c>
      <c r="E83" s="139">
        <f t="shared" ref="E83:F83" si="64">MAX(0,MIN(E80,E82))</f>
        <v>0</v>
      </c>
      <c r="F83" s="139">
        <f t="shared" si="64"/>
        <v>0</v>
      </c>
      <c r="J83" s="139">
        <f>MAX(0,MIN(J80,J82))</f>
        <v>0</v>
      </c>
      <c r="K83" s="139">
        <f t="shared" ref="K83:L83" si="65">MAX(0,MIN(K80,K82))</f>
        <v>0</v>
      </c>
      <c r="L83" s="139">
        <f t="shared" si="65"/>
        <v>0</v>
      </c>
    </row>
    <row r="84" spans="1:12" s="130" customFormat="1" ht="15.75" customHeight="1" x14ac:dyDescent="0.2"/>
    <row r="85" spans="1:12" s="130" customFormat="1" ht="15.75" customHeight="1" x14ac:dyDescent="0.2"/>
    <row r="86" spans="1:12" s="130" customFormat="1" ht="15.75" customHeight="1" x14ac:dyDescent="0.2"/>
    <row r="87" spans="1:12" s="130" customFormat="1" ht="15.75" customHeight="1" x14ac:dyDescent="0.2"/>
    <row r="88" spans="1:12" s="130" customFormat="1" ht="15.75" customHeight="1" x14ac:dyDescent="0.2"/>
    <row r="89" spans="1:12" s="130" customFormat="1" ht="15.75" customHeight="1" x14ac:dyDescent="0.2"/>
    <row r="90" spans="1:12" s="130" customFormat="1" ht="15.75" customHeight="1" x14ac:dyDescent="0.2"/>
    <row r="91" spans="1:12" s="130" customFormat="1" ht="15.75" customHeight="1" x14ac:dyDescent="0.2"/>
    <row r="92" spans="1:12" s="130" customFormat="1" ht="15.75" customHeight="1" x14ac:dyDescent="0.2"/>
    <row r="93" spans="1:12" s="130" customFormat="1" ht="15.75" customHeight="1" x14ac:dyDescent="0.2"/>
    <row r="94" spans="1:12" s="130" customFormat="1" ht="15.75" customHeight="1" x14ac:dyDescent="0.2"/>
    <row r="95" spans="1:12" s="130" customFormat="1" ht="15.75" customHeight="1" x14ac:dyDescent="0.2"/>
    <row r="96" spans="1:12" s="130" customFormat="1" ht="15.75" customHeight="1" x14ac:dyDescent="0.2"/>
    <row r="97" s="130" customFormat="1" ht="15.75" customHeight="1" x14ac:dyDescent="0.2"/>
    <row r="98" s="130" customFormat="1" ht="15.75" customHeight="1" x14ac:dyDescent="0.2"/>
    <row r="99" s="130" customFormat="1" ht="15.75" customHeight="1" x14ac:dyDescent="0.2"/>
    <row r="100" s="130" customFormat="1" ht="15.75" customHeight="1" x14ac:dyDescent="0.2"/>
    <row r="101" s="130" customFormat="1" ht="15.75" customHeight="1" x14ac:dyDescent="0.2"/>
    <row r="102" s="130" customFormat="1" ht="15.75" customHeight="1" x14ac:dyDescent="0.2"/>
    <row r="103" s="130" customFormat="1" ht="15.75" customHeight="1" x14ac:dyDescent="0.2"/>
    <row r="104" s="130" customFormat="1" ht="15.75" customHeight="1" x14ac:dyDescent="0.2"/>
    <row r="105" s="130" customFormat="1" ht="15.75" customHeight="1" x14ac:dyDescent="0.2"/>
    <row r="106" s="130" customFormat="1" ht="15.75" customHeight="1" x14ac:dyDescent="0.2"/>
    <row r="107" s="130" customFormat="1" ht="15.75" customHeight="1" x14ac:dyDescent="0.2"/>
    <row r="108" s="130" customFormat="1" ht="15.75" customHeight="1" x14ac:dyDescent="0.2"/>
    <row r="109" s="130" customFormat="1" ht="15.75" customHeight="1" x14ac:dyDescent="0.2"/>
    <row r="110" s="130" customFormat="1" ht="15.75" customHeight="1" x14ac:dyDescent="0.2"/>
    <row r="111" s="130" customFormat="1" ht="15.75" customHeight="1" x14ac:dyDescent="0.2"/>
    <row r="112" s="130" customFormat="1" ht="15.75" customHeight="1" x14ac:dyDescent="0.2"/>
    <row r="113" s="130" customFormat="1" ht="15.75" customHeight="1" x14ac:dyDescent="0.2"/>
    <row r="114" s="130" customFormat="1" ht="15.75" customHeight="1" x14ac:dyDescent="0.2"/>
    <row r="115" s="130" customFormat="1" ht="15.75" customHeight="1" x14ac:dyDescent="0.2"/>
    <row r="116" s="130" customFormat="1" ht="15.75" customHeight="1" x14ac:dyDescent="0.2"/>
    <row r="117" s="130" customFormat="1" ht="15.75" customHeight="1" x14ac:dyDescent="0.2"/>
    <row r="118" s="130" customFormat="1" ht="15.75" customHeight="1" x14ac:dyDescent="0.2"/>
    <row r="119" s="130" customFormat="1" ht="15.75" customHeight="1" x14ac:dyDescent="0.2"/>
    <row r="120" s="130" customFormat="1" ht="15.75" customHeight="1" x14ac:dyDescent="0.2"/>
    <row r="121" s="130" customFormat="1" ht="15.75" customHeight="1" x14ac:dyDescent="0.2"/>
    <row r="122" s="130" customFormat="1" ht="15.75" customHeight="1" x14ac:dyDescent="0.2"/>
    <row r="123" s="130" customFormat="1" ht="15.75" customHeight="1" x14ac:dyDescent="0.2"/>
    <row r="124" s="130" customFormat="1" ht="15.75" customHeight="1" x14ac:dyDescent="0.2"/>
    <row r="125" s="130" customFormat="1" ht="15.75" customHeight="1" x14ac:dyDescent="0.2"/>
  </sheetData>
  <sheetProtection algorithmName="SHA-512" hashValue="p9hg0CHURnzcvwR2YSCQ2l9TLEkhadSlrF+sq4kq/Anf9x2Zqf2GsQ/BI/olkF6LJpjWjeVP2yOPM2X4YSTSMA==" saltValue="kkZyX1N/JJ64sb9if1Ib+w==" spinCount="100000" sheet="1" objects="1" scenarios="1"/>
  <pageMargins left="0.7" right="0.7" top="0.75" bottom="0.75" header="0.3" footer="0.3"/>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Instructions</vt:lpstr>
      <vt:lpstr>Tax Estimator</vt:lpstr>
      <vt:lpstr>Option</vt:lpstr>
      <vt:lpstr>Pull Down</vt:lpstr>
      <vt:lpstr>Tax Calc</vt:lpstr>
      <vt:lpstr>SE</vt:lpstr>
      <vt:lpstr>8959</vt:lpstr>
      <vt:lpstr>SEP</vt:lpstr>
      <vt:lpstr>SE HI</vt:lpstr>
      <vt:lpstr>8995A</vt:lpstr>
      <vt:lpstr>'Tax Estimator'!Print_Area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J. Kantrovich, Ph.D.</dc:creator>
  <cp:lastModifiedBy>Adam Kantrovich</cp:lastModifiedBy>
  <cp:lastPrinted>2025-12-16T14:35:26Z</cp:lastPrinted>
  <dcterms:created xsi:type="dcterms:W3CDTF">2021-06-25T12:04:49Z</dcterms:created>
  <dcterms:modified xsi:type="dcterms:W3CDTF">2026-04-10T18:14:08Z</dcterms:modified>
</cp:coreProperties>
</file>