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codeName="ThisWorkbook" defaultThemeVersion="166925"/>
  <mc:AlternateContent xmlns:mc="http://schemas.openxmlformats.org/markup-compatibility/2006">
    <mc:Choice Requires="x15">
      <x15ac:absPath xmlns:x15ac="http://schemas.microsoft.com/office/spreadsheetml/2010/11/ac" url="https://clemson-my.sharepoint.com/personal/akantro_clemson_edu/Documents/Files/Programs &amp; Projects/Clemson/Tax Related/Tax Estimator Tool/"/>
    </mc:Choice>
  </mc:AlternateContent>
  <xr:revisionPtr revIDLastSave="0" documentId="8_{CAEEF3DA-18E6-C146-B7CD-21BF2975CB41}" xr6:coauthVersionLast="47" xr6:coauthVersionMax="47" xr10:uidLastSave="{00000000-0000-0000-0000-000000000000}"/>
  <workbookProtection workbookAlgorithmName="SHA-512" workbookHashValue="mzlJTOvFnMF8fjIorjK8/38+oz+dpCyeEGjQNQfhpAtHqa4nT5J782jyZtnDa0WZXUSCh8T6xbLhOcshJ6m7Bw==" workbookSaltValue="UtcVivcNljvwJvwQn0Vf6w==" workbookSpinCount="100000" lockStructure="1"/>
  <bookViews>
    <workbookView xWindow="27100" yWindow="3380" windowWidth="29040" windowHeight="15720" activeTab="1" xr2:uid="{00000000-000D-0000-FFFF-FFFF00000000}"/>
  </bookViews>
  <sheets>
    <sheet name="Instructions" sheetId="3" r:id="rId1"/>
    <sheet name="Tax Estimator" sheetId="1" r:id="rId2"/>
    <sheet name="Option" sheetId="7" state="hidden" r:id="rId3"/>
    <sheet name="Pull Down" sheetId="2" state="hidden" r:id="rId4"/>
    <sheet name="Tax Calc" sheetId="13" state="hidden" r:id="rId5"/>
    <sheet name="SE" sheetId="10" state="hidden" r:id="rId6"/>
    <sheet name="8959" sheetId="14" state="hidden" r:id="rId7"/>
    <sheet name="SEP" sheetId="9" state="hidden" r:id="rId8"/>
    <sheet name="SE HI" sheetId="11" state="hidden" r:id="rId9"/>
    <sheet name="8995A" sheetId="1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2" l="1"/>
  <c r="I1" i="2"/>
  <c r="I6" i="7"/>
  <c r="I7" i="7"/>
  <c r="I8" i="7"/>
  <c r="M8" i="7" s="1"/>
  <c r="I9" i="7"/>
  <c r="M9" i="7" s="1"/>
  <c r="I10" i="7"/>
  <c r="M10" i="7" s="1"/>
  <c r="I11" i="7"/>
  <c r="M11" i="7" s="1"/>
  <c r="N6" i="7"/>
  <c r="N5" i="7"/>
  <c r="G11" i="7"/>
  <c r="G10" i="7"/>
  <c r="G9" i="7"/>
  <c r="G8" i="7"/>
  <c r="G7" i="7"/>
  <c r="G6" i="7"/>
  <c r="M5" i="7"/>
  <c r="K6" i="7"/>
  <c r="K7" i="7"/>
  <c r="N7" i="7"/>
  <c r="K8" i="7"/>
  <c r="N8" i="7"/>
  <c r="K9" i="7"/>
  <c r="N9" i="7"/>
  <c r="K10" i="7"/>
  <c r="N10" i="7"/>
  <c r="K11" i="7"/>
  <c r="M6" i="7" l="1"/>
  <c r="M7" i="7"/>
  <c r="O16" i="2" l="1"/>
  <c r="O15" i="2"/>
  <c r="M16" i="2"/>
  <c r="M15" i="2"/>
  <c r="K16" i="2"/>
  <c r="K15" i="2"/>
  <c r="Q5" i="2"/>
  <c r="Q6" i="2"/>
  <c r="Q7" i="2"/>
  <c r="Q8" i="2"/>
  <c r="Q9" i="2"/>
  <c r="Q4" i="2"/>
  <c r="O5" i="2"/>
  <c r="O6" i="2"/>
  <c r="O7" i="2"/>
  <c r="O8" i="2"/>
  <c r="O9" i="2"/>
  <c r="O4" i="2"/>
  <c r="M5" i="2"/>
  <c r="M6" i="2"/>
  <c r="M7" i="2"/>
  <c r="M8" i="2"/>
  <c r="M9" i="2"/>
  <c r="K5" i="2"/>
  <c r="K6" i="2"/>
  <c r="K7" i="2"/>
  <c r="K8" i="2"/>
  <c r="K9" i="2"/>
  <c r="M4" i="2"/>
  <c r="K4" i="2"/>
  <c r="B24" i="2"/>
  <c r="B23" i="2"/>
  <c r="B12" i="2"/>
  <c r="B8" i="2"/>
  <c r="B3" i="2"/>
  <c r="B4" i="2"/>
  <c r="B2" i="2"/>
  <c r="K18" i="7"/>
  <c r="K17" i="7"/>
  <c r="I18" i="7"/>
  <c r="I17" i="7"/>
  <c r="G17" i="7"/>
  <c r="G18" i="7"/>
  <c r="F26" i="1" l="1"/>
  <c r="D26" i="1"/>
  <c r="F23" i="1"/>
  <c r="D23" i="1"/>
  <c r="D57" i="1"/>
  <c r="J78" i="12"/>
  <c r="D78" i="12"/>
  <c r="D17" i="1" l="1"/>
  <c r="D21" i="1"/>
  <c r="J49" i="12" l="1"/>
  <c r="I45" i="12"/>
  <c r="I41" i="12"/>
  <c r="I42" i="12" s="1"/>
  <c r="I33" i="12"/>
  <c r="I60" i="12" s="1"/>
  <c r="C33" i="12"/>
  <c r="C60" i="12" s="1"/>
  <c r="I31" i="12"/>
  <c r="C31" i="12"/>
  <c r="C58" i="12" s="1"/>
  <c r="L16" i="12"/>
  <c r="L17" i="12" s="1"/>
  <c r="J9" i="12"/>
  <c r="J16" i="12" s="1"/>
  <c r="J17" i="12" s="1"/>
  <c r="J8" i="12"/>
  <c r="J13" i="12" s="1"/>
  <c r="L4" i="12"/>
  <c r="L5" i="12" s="1"/>
  <c r="K4" i="12"/>
  <c r="K5" i="12" s="1"/>
  <c r="L67" i="12"/>
  <c r="K67" i="12"/>
  <c r="J67" i="12"/>
  <c r="L56" i="12"/>
  <c r="K56" i="12"/>
  <c r="J56" i="12"/>
  <c r="L55" i="12"/>
  <c r="K55" i="12"/>
  <c r="J55" i="12"/>
  <c r="L54" i="12"/>
  <c r="K54" i="12"/>
  <c r="J54" i="12"/>
  <c r="L53" i="12"/>
  <c r="K53" i="12"/>
  <c r="J53" i="12"/>
  <c r="I51" i="12"/>
  <c r="K16" i="12"/>
  <c r="K17" i="12" s="1"/>
  <c r="L13" i="12"/>
  <c r="L15" i="12" s="1"/>
  <c r="K13" i="12"/>
  <c r="K14" i="12" s="1"/>
  <c r="F34" i="1"/>
  <c r="D34" i="1"/>
  <c r="G14" i="9"/>
  <c r="G13" i="9"/>
  <c r="G11" i="9"/>
  <c r="D11" i="9"/>
  <c r="F21" i="1"/>
  <c r="F11" i="1"/>
  <c r="H6" i="10"/>
  <c r="G6" i="10"/>
  <c r="K15" i="14"/>
  <c r="I15" i="14"/>
  <c r="L16" i="14"/>
  <c r="J16" i="14"/>
  <c r="G2" i="10"/>
  <c r="D2" i="10"/>
  <c r="I2" i="14"/>
  <c r="D2" i="14"/>
  <c r="H15" i="10"/>
  <c r="I3" i="14"/>
  <c r="I10" i="14" s="1"/>
  <c r="I13" i="14" s="1"/>
  <c r="I19" i="14" s="1"/>
  <c r="D4" i="14"/>
  <c r="F10" i="14" s="1"/>
  <c r="F13" i="14" s="1"/>
  <c r="F19" i="14" s="1"/>
  <c r="D3" i="14"/>
  <c r="D10" i="14" s="1"/>
  <c r="D13" i="14" s="1"/>
  <c r="D19" i="14" s="1"/>
  <c r="H4" i="13"/>
  <c r="J18" i="13" s="1"/>
  <c r="A4" i="13"/>
  <c r="C9" i="13" s="1"/>
  <c r="A20" i="13"/>
  <c r="H20" i="13" s="1"/>
  <c r="A19" i="13"/>
  <c r="H19" i="13" s="1"/>
  <c r="A18" i="13"/>
  <c r="H18" i="13" s="1"/>
  <c r="A13" i="13"/>
  <c r="H13" i="13" s="1"/>
  <c r="A12" i="13"/>
  <c r="H12" i="13" s="1"/>
  <c r="A11" i="13"/>
  <c r="H11" i="13" s="1"/>
  <c r="A10" i="13"/>
  <c r="H10" i="13" s="1"/>
  <c r="A9" i="13"/>
  <c r="H9" i="13" s="1"/>
  <c r="A8" i="13"/>
  <c r="H8" i="13" s="1"/>
  <c r="A7" i="13"/>
  <c r="H7" i="13" s="1"/>
  <c r="A20" i="2"/>
  <c r="A19" i="2"/>
  <c r="A18" i="2"/>
  <c r="A17" i="2"/>
  <c r="A26" i="2"/>
  <c r="A25" i="2"/>
  <c r="A24" i="2"/>
  <c r="A23" i="2"/>
  <c r="N17" i="2"/>
  <c r="N16" i="2"/>
  <c r="L17" i="2"/>
  <c r="L16" i="2"/>
  <c r="J17" i="2"/>
  <c r="J16" i="2"/>
  <c r="N10" i="2"/>
  <c r="N9" i="2"/>
  <c r="N8" i="2"/>
  <c r="N7" i="2"/>
  <c r="N6" i="2"/>
  <c r="N5" i="2"/>
  <c r="J10" i="2"/>
  <c r="J9" i="2"/>
  <c r="J8" i="2"/>
  <c r="J7" i="2"/>
  <c r="J6" i="2"/>
  <c r="J5" i="2"/>
  <c r="L10" i="2"/>
  <c r="L9" i="2"/>
  <c r="L8" i="2"/>
  <c r="L7" i="2"/>
  <c r="L6" i="2"/>
  <c r="L5" i="2"/>
  <c r="B31" i="2"/>
  <c r="D9" i="9" s="1"/>
  <c r="D49" i="12"/>
  <c r="C45" i="12"/>
  <c r="B26" i="2"/>
  <c r="C26" i="2"/>
  <c r="C25" i="2"/>
  <c r="B25" i="2"/>
  <c r="F16" i="12"/>
  <c r="F17" i="12" s="1"/>
  <c r="D9" i="12"/>
  <c r="D16" i="12" s="1"/>
  <c r="D17" i="12" s="1"/>
  <c r="D8" i="12"/>
  <c r="D13" i="12" s="1"/>
  <c r="F4" i="12"/>
  <c r="F5" i="12" s="1"/>
  <c r="E4" i="12"/>
  <c r="E5" i="12" s="1"/>
  <c r="F67" i="12"/>
  <c r="E67" i="12"/>
  <c r="D67" i="12"/>
  <c r="F56" i="12"/>
  <c r="E56" i="12"/>
  <c r="D56" i="12"/>
  <c r="F55" i="12"/>
  <c r="E55" i="12"/>
  <c r="D55" i="12"/>
  <c r="F54" i="12"/>
  <c r="E54" i="12"/>
  <c r="D54" i="12"/>
  <c r="F53" i="12"/>
  <c r="E53" i="12"/>
  <c r="D53" i="12"/>
  <c r="C51" i="12"/>
  <c r="C41" i="12"/>
  <c r="C42" i="12" s="1"/>
  <c r="E16" i="12"/>
  <c r="E17" i="12" s="1"/>
  <c r="F13" i="12"/>
  <c r="E13" i="12"/>
  <c r="E14" i="12" s="1"/>
  <c r="G15" i="9" l="1"/>
  <c r="L18" i="12"/>
  <c r="I58" i="12"/>
  <c r="L14" i="12"/>
  <c r="J81" i="12"/>
  <c r="J82" i="12" s="1"/>
  <c r="J14" i="12"/>
  <c r="J15" i="12"/>
  <c r="J18" i="12" s="1"/>
  <c r="L81" i="12"/>
  <c r="L82" i="12" s="1"/>
  <c r="K15" i="12"/>
  <c r="K18" i="12" s="1"/>
  <c r="K19" i="12" s="1"/>
  <c r="K28" i="12" s="1"/>
  <c r="K81" i="12"/>
  <c r="K82" i="12" s="1"/>
  <c r="I14" i="14"/>
  <c r="K14" i="14" s="1"/>
  <c r="D14" i="14"/>
  <c r="D24" i="14" s="1"/>
  <c r="E25" i="14" s="1"/>
  <c r="E26" i="14" s="1"/>
  <c r="I4" i="14"/>
  <c r="K10" i="14" s="1"/>
  <c r="K13" i="14" s="1"/>
  <c r="K19" i="14" s="1"/>
  <c r="J10" i="13"/>
  <c r="I9" i="13"/>
  <c r="G15" i="10"/>
  <c r="B9" i="13"/>
  <c r="I13" i="13"/>
  <c r="B13" i="13"/>
  <c r="I7" i="13"/>
  <c r="J19" i="13"/>
  <c r="C10" i="13"/>
  <c r="B20" i="13"/>
  <c r="J7" i="13"/>
  <c r="J11" i="13"/>
  <c r="I10" i="13"/>
  <c r="B18" i="13"/>
  <c r="I19" i="13"/>
  <c r="C18" i="13"/>
  <c r="B10" i="13"/>
  <c r="C7" i="13"/>
  <c r="C11" i="13"/>
  <c r="J8" i="13"/>
  <c r="J12" i="13"/>
  <c r="I11" i="13"/>
  <c r="I18" i="13"/>
  <c r="I20" i="13"/>
  <c r="C19" i="13"/>
  <c r="B11" i="13"/>
  <c r="C8" i="13"/>
  <c r="C12" i="13"/>
  <c r="B7" i="13"/>
  <c r="J9" i="13"/>
  <c r="I8" i="13"/>
  <c r="I12" i="13"/>
  <c r="B19" i="13"/>
  <c r="B8" i="13"/>
  <c r="B12" i="13"/>
  <c r="D15" i="12"/>
  <c r="D18" i="12" s="1"/>
  <c r="D14" i="12"/>
  <c r="F81" i="12"/>
  <c r="F82" i="12" s="1"/>
  <c r="F15" i="12"/>
  <c r="F18" i="12" s="1"/>
  <c r="F14" i="12"/>
  <c r="E15" i="12"/>
  <c r="E18" i="12" s="1"/>
  <c r="E19" i="12" s="1"/>
  <c r="E28" i="12" s="1"/>
  <c r="E81" i="12"/>
  <c r="E82" i="12" s="1"/>
  <c r="E15" i="14" l="1"/>
  <c r="E16" i="14" s="1"/>
  <c r="F14" i="14"/>
  <c r="G15" i="14" s="1"/>
  <c r="G16" i="14" s="1"/>
  <c r="D18" i="14"/>
  <c r="D20" i="14" s="1"/>
  <c r="L19" i="12"/>
  <c r="L28" i="12" s="1"/>
  <c r="J19" i="12"/>
  <c r="J28" i="12" s="1"/>
  <c r="I18" i="14"/>
  <c r="I20" i="14" s="1"/>
  <c r="I24" i="14"/>
  <c r="J25" i="14" s="1"/>
  <c r="J26" i="14" s="1"/>
  <c r="K24" i="14"/>
  <c r="L25" i="14" s="1"/>
  <c r="L26" i="14" s="1"/>
  <c r="K18" i="14"/>
  <c r="K20" i="14" s="1"/>
  <c r="D81" i="12"/>
  <c r="D82" i="12" s="1"/>
  <c r="F19" i="12"/>
  <c r="F28" i="12" s="1"/>
  <c r="D19" i="12"/>
  <c r="D28" i="12" s="1"/>
  <c r="F24" i="14" l="1"/>
  <c r="G25" i="14" s="1"/>
  <c r="G26" i="14" s="1"/>
  <c r="F18" i="14"/>
  <c r="F20" i="14" s="1"/>
  <c r="H18" i="10"/>
  <c r="G18" i="10"/>
  <c r="H14" i="10"/>
  <c r="G14" i="10"/>
  <c r="H7" i="10"/>
  <c r="H8" i="10" s="1"/>
  <c r="H10" i="10" s="1"/>
  <c r="H13" i="10" s="1"/>
  <c r="E15" i="10"/>
  <c r="E18" i="10" s="1"/>
  <c r="E14" i="10"/>
  <c r="E6" i="10"/>
  <c r="E7" i="10" s="1"/>
  <c r="E8" i="10" s="1"/>
  <c r="E10" i="10" s="1"/>
  <c r="E13" i="10" s="1"/>
  <c r="D6" i="14" s="1"/>
  <c r="D15" i="10"/>
  <c r="D18" i="10" s="1"/>
  <c r="D14" i="10"/>
  <c r="D6" i="10"/>
  <c r="N22" i="9"/>
  <c r="N14" i="9"/>
  <c r="N13" i="9"/>
  <c r="N11" i="9"/>
  <c r="M14" i="9"/>
  <c r="M13" i="9"/>
  <c r="M11" i="9"/>
  <c r="L9" i="9"/>
  <c r="L7" i="9"/>
  <c r="K9" i="9"/>
  <c r="K7" i="9"/>
  <c r="J13" i="9"/>
  <c r="J11" i="9"/>
  <c r="D11" i="1"/>
  <c r="D24" i="1" s="1"/>
  <c r="D3" i="11"/>
  <c r="G3" i="11" s="1"/>
  <c r="H22" i="9"/>
  <c r="H14" i="9"/>
  <c r="H13" i="9"/>
  <c r="H11" i="9"/>
  <c r="F9" i="9"/>
  <c r="E9" i="9"/>
  <c r="F7" i="9"/>
  <c r="E7" i="9"/>
  <c r="D13" i="9"/>
  <c r="I6" i="14" l="1"/>
  <c r="K17" i="14" s="1"/>
  <c r="L21" i="14" s="1"/>
  <c r="L22" i="14" s="1"/>
  <c r="L27" i="14" s="1"/>
  <c r="F17" i="14"/>
  <c r="G21" i="14" s="1"/>
  <c r="G22" i="14" s="1"/>
  <c r="G27" i="14" s="1"/>
  <c r="M15" i="9"/>
  <c r="E19" i="10"/>
  <c r="E20" i="10" s="1"/>
  <c r="D19" i="10"/>
  <c r="E21" i="10"/>
  <c r="G19" i="10"/>
  <c r="H19" i="10"/>
  <c r="H20" i="10" s="1"/>
  <c r="H21" i="10"/>
  <c r="N15" i="9"/>
  <c r="H15" i="9"/>
  <c r="E23" i="10" l="1"/>
  <c r="H22" i="10"/>
  <c r="H23" i="10"/>
  <c r="D43" i="1"/>
  <c r="B28" i="7"/>
  <c r="B27" i="7"/>
  <c r="B26" i="7"/>
  <c r="B25" i="7"/>
  <c r="M18" i="7"/>
  <c r="N17" i="7"/>
  <c r="Q16" i="2" s="1"/>
  <c r="M17" i="7"/>
  <c r="N16" i="7"/>
  <c r="Q15" i="2" s="1"/>
  <c r="M16" i="7"/>
  <c r="C5" i="7"/>
  <c r="B5" i="2" s="1"/>
  <c r="D4" i="12" l="1"/>
  <c r="D5" i="12"/>
  <c r="G5" i="12" s="1"/>
  <c r="D4" i="10"/>
  <c r="D7" i="10" s="1"/>
  <c r="E2" i="9" s="1"/>
  <c r="N9" i="9"/>
  <c r="J9" i="9"/>
  <c r="M9" i="9"/>
  <c r="H9" i="9"/>
  <c r="G9" i="9"/>
  <c r="F17" i="1"/>
  <c r="F24" i="1" s="1"/>
  <c r="J5" i="12" l="1"/>
  <c r="M5" i="12" s="1"/>
  <c r="J4" i="12"/>
  <c r="G4" i="10"/>
  <c r="G7" i="10" s="1"/>
  <c r="F43" i="1"/>
  <c r="D8" i="10"/>
  <c r="D10" i="10" s="1"/>
  <c r="D13" i="10" s="1"/>
  <c r="D6" i="9"/>
  <c r="P17" i="2"/>
  <c r="P16" i="2"/>
  <c r="P15" i="2"/>
  <c r="P4" i="2"/>
  <c r="P6" i="2"/>
  <c r="P7" i="2"/>
  <c r="P8" i="2"/>
  <c r="P9" i="2"/>
  <c r="P10" i="2"/>
  <c r="P5" i="2"/>
  <c r="G8" i="10" l="1"/>
  <c r="G10" i="10" s="1"/>
  <c r="G13" i="10" s="1"/>
  <c r="G20" i="10" s="1"/>
  <c r="E51" i="1" s="1"/>
  <c r="K2" i="9"/>
  <c r="J6" i="9" s="1"/>
  <c r="N6" i="9" s="1"/>
  <c r="D5" i="14"/>
  <c r="D17" i="14" s="1"/>
  <c r="E21" i="14" s="1"/>
  <c r="E22" i="14" s="1"/>
  <c r="E27" i="14" s="1"/>
  <c r="D55" i="1" s="1"/>
  <c r="D20" i="10"/>
  <c r="C51" i="1" s="1"/>
  <c r="F6" i="9"/>
  <c r="H6" i="9"/>
  <c r="E6" i="9"/>
  <c r="G6" i="9"/>
  <c r="D21" i="10"/>
  <c r="C52" i="1" s="1"/>
  <c r="G21" i="10" l="1"/>
  <c r="E52" i="1" s="1"/>
  <c r="F28" i="1" s="1"/>
  <c r="I5" i="14"/>
  <c r="I17" i="14" s="1"/>
  <c r="J21" i="14" s="1"/>
  <c r="J22" i="14" s="1"/>
  <c r="J27" i="14" s="1"/>
  <c r="F55" i="1" s="1"/>
  <c r="K6" i="9"/>
  <c r="K10" i="9" s="1"/>
  <c r="M6" i="9"/>
  <c r="L6" i="9"/>
  <c r="L10" i="9" s="1"/>
  <c r="G23" i="10"/>
  <c r="J7" i="9" s="1"/>
  <c r="F10" i="9"/>
  <c r="F8" i="9"/>
  <c r="D22" i="10"/>
  <c r="D23" i="10"/>
  <c r="D7" i="9" s="1"/>
  <c r="G22" i="10" l="1"/>
  <c r="F53" i="1"/>
  <c r="L8" i="9"/>
  <c r="L11" i="9" s="1"/>
  <c r="L26" i="9" s="1"/>
  <c r="K8" i="9"/>
  <c r="K11" i="9" s="1"/>
  <c r="K26" i="9" s="1"/>
  <c r="M7" i="9"/>
  <c r="M8" i="9" s="1"/>
  <c r="N7" i="9"/>
  <c r="N8" i="9" s="1"/>
  <c r="J8" i="9"/>
  <c r="J10" i="9" s="1"/>
  <c r="J12" i="9" s="1"/>
  <c r="J26" i="9" s="1"/>
  <c r="F11" i="9"/>
  <c r="F26" i="9" s="1"/>
  <c r="M16" i="9" l="1"/>
  <c r="M17" i="9" s="1"/>
  <c r="M10" i="9"/>
  <c r="M12" i="9" s="1"/>
  <c r="N16" i="9"/>
  <c r="N17" i="9" s="1"/>
  <c r="N10" i="9"/>
  <c r="N12" i="9" s="1"/>
  <c r="E10" i="9"/>
  <c r="E8" i="9"/>
  <c r="N18" i="9" l="1"/>
  <c r="N19" i="9" s="1"/>
  <c r="N20" i="9" s="1"/>
  <c r="N21" i="9" s="1"/>
  <c r="N23" i="9" s="1"/>
  <c r="N24" i="9" s="1"/>
  <c r="N26" i="9" s="1"/>
  <c r="M18" i="9"/>
  <c r="M19" i="9" s="1"/>
  <c r="M20" i="9" s="1"/>
  <c r="M21" i="9" s="1"/>
  <c r="M23" i="9" s="1"/>
  <c r="E11" i="9"/>
  <c r="E26" i="9" s="1"/>
  <c r="M24" i="9" l="1"/>
  <c r="M26" i="9" s="1"/>
  <c r="F29" i="1" s="1"/>
  <c r="E22" i="10"/>
  <c r="G4" i="11" l="1"/>
  <c r="G5" i="11" s="1"/>
  <c r="F32" i="1" s="1"/>
  <c r="J6" i="12" s="1"/>
  <c r="J7" i="12" s="1"/>
  <c r="J68" i="12" s="1"/>
  <c r="D28" i="1"/>
  <c r="D53" i="1"/>
  <c r="K6" i="12" l="1"/>
  <c r="K7" i="12" s="1"/>
  <c r="K68" i="12" s="1"/>
  <c r="L6" i="12"/>
  <c r="L7" i="12" s="1"/>
  <c r="L68" i="12" s="1"/>
  <c r="I72" i="12" s="1"/>
  <c r="F27" i="1" l="1"/>
  <c r="F45" i="1"/>
  <c r="I73" i="12"/>
  <c r="I74" i="12" s="1"/>
  <c r="I75" i="12" s="1"/>
  <c r="G7" i="9"/>
  <c r="G8" i="9" s="1"/>
  <c r="H7" i="9"/>
  <c r="H8" i="9" s="1"/>
  <c r="D8" i="9"/>
  <c r="K26" i="7" l="1"/>
  <c r="F23" i="7"/>
  <c r="F21" i="7"/>
  <c r="I26" i="7"/>
  <c r="I27" i="7" s="1"/>
  <c r="H26" i="7"/>
  <c r="J26" i="7"/>
  <c r="J27" i="7" s="1"/>
  <c r="K69" i="12"/>
  <c r="J69" i="12"/>
  <c r="L69" i="12"/>
  <c r="D10" i="9"/>
  <c r="D12" i="9" s="1"/>
  <c r="D26" i="9" s="1"/>
  <c r="G16" i="9"/>
  <c r="G17" i="9" s="1"/>
  <c r="H10" i="9"/>
  <c r="H12" i="9" s="1"/>
  <c r="H16" i="9"/>
  <c r="H17" i="9" s="1"/>
  <c r="G10" i="9"/>
  <c r="G12" i="9" s="1"/>
  <c r="I22" i="7" l="1"/>
  <c r="J21" i="7"/>
  <c r="N22" i="7"/>
  <c r="H22" i="7"/>
  <c r="K21" i="7"/>
  <c r="I21" i="7"/>
  <c r="K22" i="7" s="1"/>
  <c r="K23" i="7"/>
  <c r="J23" i="7"/>
  <c r="H23" i="7"/>
  <c r="I23" i="7"/>
  <c r="N21" i="7"/>
  <c r="H21" i="7"/>
  <c r="J22" i="7" s="1"/>
  <c r="N23" i="7"/>
  <c r="I30" i="7"/>
  <c r="K30" i="7" s="1"/>
  <c r="I28" i="7"/>
  <c r="K28" i="7" s="1"/>
  <c r="H33" i="7"/>
  <c r="I32" i="7"/>
  <c r="K32" i="7" s="1"/>
  <c r="I29" i="7"/>
  <c r="K29" i="7" s="1"/>
  <c r="J28" i="7"/>
  <c r="H28" i="7"/>
  <c r="H27" i="7"/>
  <c r="H32" i="7"/>
  <c r="J33" i="7"/>
  <c r="H30" i="7"/>
  <c r="H29" i="7"/>
  <c r="J30" i="7"/>
  <c r="H31" i="7"/>
  <c r="J32" i="7"/>
  <c r="I31" i="7"/>
  <c r="K31" i="7" s="1"/>
  <c r="I33" i="7"/>
  <c r="K33" i="7" s="1"/>
  <c r="J31" i="7"/>
  <c r="J29" i="7"/>
  <c r="K27" i="7"/>
  <c r="G18" i="9"/>
  <c r="G19" i="9" s="1"/>
  <c r="G20" i="9" s="1"/>
  <c r="F33" i="1"/>
  <c r="I30" i="12" s="1"/>
  <c r="H18" i="9"/>
  <c r="H19" i="9" s="1"/>
  <c r="H20" i="9" s="1"/>
  <c r="H21" i="9" s="1"/>
  <c r="H23" i="9" s="1"/>
  <c r="H24" i="9" s="1"/>
  <c r="H26" i="9" s="1"/>
  <c r="I35" i="7" l="1"/>
  <c r="K35" i="7"/>
  <c r="J35" i="7"/>
  <c r="H35" i="7"/>
  <c r="I44" i="12"/>
  <c r="I46" i="12" s="1"/>
  <c r="I47" i="12" s="1"/>
  <c r="I32" i="12"/>
  <c r="I34" i="12" s="1"/>
  <c r="I61" i="12" s="1"/>
  <c r="I62" i="12" s="1"/>
  <c r="I57" i="12"/>
  <c r="I59" i="12" s="1"/>
  <c r="G21" i="9"/>
  <c r="G23" i="9" s="1"/>
  <c r="G24" i="9" s="1"/>
  <c r="G26" i="9" s="1"/>
  <c r="D29" i="1" s="1"/>
  <c r="D4" i="11" s="1"/>
  <c r="D5" i="11" s="1"/>
  <c r="D32" i="1" s="1"/>
  <c r="D27" i="1" l="1"/>
  <c r="D33" i="1" s="1"/>
  <c r="C30" i="12" s="1"/>
  <c r="C57" i="12" s="1"/>
  <c r="C59" i="12" s="1"/>
  <c r="D45" i="1"/>
  <c r="E6" i="12"/>
  <c r="E7" i="12" s="1"/>
  <c r="E68" i="12" s="1"/>
  <c r="F6" i="12"/>
  <c r="F7" i="12" s="1"/>
  <c r="F68" i="12" s="1"/>
  <c r="D6" i="12"/>
  <c r="D7" i="12" s="1"/>
  <c r="D68" i="12" s="1"/>
  <c r="K65" i="12"/>
  <c r="K64" i="12"/>
  <c r="L63" i="12"/>
  <c r="J64" i="12"/>
  <c r="J65" i="12"/>
  <c r="L64" i="12"/>
  <c r="J63" i="12"/>
  <c r="K63" i="12"/>
  <c r="L65" i="12"/>
  <c r="C73" i="12" l="1"/>
  <c r="C72" i="12"/>
  <c r="C74" i="12" s="1"/>
  <c r="C75" i="12" s="1"/>
  <c r="C32" i="12"/>
  <c r="C34" i="12" s="1"/>
  <c r="C61" i="12" s="1"/>
  <c r="C62" i="12" s="1"/>
  <c r="C44" i="12"/>
  <c r="C46" i="12" s="1"/>
  <c r="C47" i="12" s="1"/>
  <c r="C25" i="7"/>
  <c r="C27" i="7"/>
  <c r="C26" i="7"/>
  <c r="C28" i="7" s="1"/>
  <c r="L70" i="12"/>
  <c r="L11" i="12" s="1"/>
  <c r="K70" i="12"/>
  <c r="K11" i="12" s="1"/>
  <c r="J70" i="12"/>
  <c r="J11" i="12" s="1"/>
  <c r="D69" i="12" l="1"/>
  <c r="D70" i="12" s="1"/>
  <c r="D11" i="12" s="1"/>
  <c r="D12" i="12" s="1"/>
  <c r="E69" i="12"/>
  <c r="E70" i="12" s="1"/>
  <c r="E11" i="12" s="1"/>
  <c r="E79" i="12" s="1"/>
  <c r="E80" i="12" s="1"/>
  <c r="E83" i="12" s="1"/>
  <c r="E23" i="12" s="1"/>
  <c r="F69" i="12"/>
  <c r="F70" i="12" s="1"/>
  <c r="F11" i="12" s="1"/>
  <c r="F12" i="12" s="1"/>
  <c r="F27" i="12" s="1"/>
  <c r="F29" i="12" s="1"/>
  <c r="F35" i="12" s="1"/>
  <c r="F36" i="12" s="1"/>
  <c r="F21" i="12" s="1"/>
  <c r="J12" i="12"/>
  <c r="J79" i="12"/>
  <c r="J80" i="12" s="1"/>
  <c r="J83" i="12" s="1"/>
  <c r="J23" i="12" s="1"/>
  <c r="K79" i="12"/>
  <c r="K80" i="12" s="1"/>
  <c r="K83" i="12" s="1"/>
  <c r="K23" i="12" s="1"/>
  <c r="K12" i="12"/>
  <c r="L79" i="12"/>
  <c r="L80" i="12" s="1"/>
  <c r="L83" i="12" s="1"/>
  <c r="L23" i="12" s="1"/>
  <c r="L12" i="12"/>
  <c r="F63" i="12"/>
  <c r="E65" i="12"/>
  <c r="D64" i="12"/>
  <c r="F65" i="12"/>
  <c r="D63" i="12"/>
  <c r="F64" i="12"/>
  <c r="D65" i="12"/>
  <c r="E63" i="12"/>
  <c r="E64" i="12"/>
  <c r="E12" i="12" l="1"/>
  <c r="E20" i="12" s="1"/>
  <c r="F79" i="12"/>
  <c r="F80" i="12" s="1"/>
  <c r="F83" i="12" s="1"/>
  <c r="F23" i="12" s="1"/>
  <c r="D79" i="12"/>
  <c r="D80" i="12" s="1"/>
  <c r="D83" i="12" s="1"/>
  <c r="D23" i="12" s="1"/>
  <c r="F20" i="12"/>
  <c r="F22" i="12" s="1"/>
  <c r="L20" i="12"/>
  <c r="L27" i="12"/>
  <c r="L29" i="12" s="1"/>
  <c r="J20" i="12"/>
  <c r="J27" i="12"/>
  <c r="J29" i="12" s="1"/>
  <c r="K20" i="12"/>
  <c r="K27" i="12"/>
  <c r="K29" i="12" s="1"/>
  <c r="E27" i="12"/>
  <c r="E29" i="12" s="1"/>
  <c r="E35" i="12" s="1"/>
  <c r="E36" i="12" s="1"/>
  <c r="E21" i="12" s="1"/>
  <c r="E22" i="12" s="1"/>
  <c r="E24" i="12" s="1"/>
  <c r="D20" i="12"/>
  <c r="D27" i="12"/>
  <c r="D29" i="12" s="1"/>
  <c r="D35" i="12" s="1"/>
  <c r="D36" i="12" s="1"/>
  <c r="D21" i="12" s="1"/>
  <c r="F24" i="12" l="1"/>
  <c r="L35" i="12"/>
  <c r="L36" i="12" s="1"/>
  <c r="L21" i="12" s="1"/>
  <c r="L22" i="12" s="1"/>
  <c r="L24" i="12" s="1"/>
  <c r="K35" i="12"/>
  <c r="K36" i="12" s="1"/>
  <c r="K21" i="12" s="1"/>
  <c r="K22" i="12" s="1"/>
  <c r="K24" i="12" s="1"/>
  <c r="J35" i="12"/>
  <c r="J36" i="12" s="1"/>
  <c r="J21" i="12" s="1"/>
  <c r="J22" i="12" s="1"/>
  <c r="J24" i="12" s="1"/>
  <c r="D22" i="12"/>
  <c r="D24" i="12" s="1"/>
  <c r="C25" i="12" s="1"/>
  <c r="C38" i="12" s="1"/>
  <c r="C43" i="12" s="1"/>
  <c r="I25" i="12" l="1"/>
  <c r="I38" i="12" s="1"/>
  <c r="I43" i="12" s="1"/>
  <c r="I48" i="12" s="1"/>
  <c r="I49" i="12" s="1"/>
  <c r="C48" i="12"/>
  <c r="C49" i="12" s="1"/>
  <c r="I50" i="12" l="1"/>
  <c r="F39" i="1" s="1"/>
  <c r="F40" i="1" s="1"/>
  <c r="J3" i="13" s="1"/>
  <c r="C50" i="12"/>
  <c r="D39" i="1" s="1"/>
  <c r="J2" i="13" l="1"/>
  <c r="D40" i="1"/>
  <c r="C3" i="13" s="1"/>
  <c r="L7" i="13" l="1"/>
  <c r="M7" i="13" s="1"/>
  <c r="L11" i="13"/>
  <c r="M11" i="13" s="1"/>
  <c r="L10" i="13"/>
  <c r="M10" i="13" s="1"/>
  <c r="L9" i="13"/>
  <c r="M9" i="13" s="1"/>
  <c r="L8" i="13"/>
  <c r="M8" i="13" s="1"/>
  <c r="L12" i="13"/>
  <c r="M12" i="13" s="1"/>
  <c r="L13" i="13"/>
  <c r="M13" i="13" s="1"/>
  <c r="C2" i="13"/>
  <c r="E13" i="13" l="1"/>
  <c r="F13" i="13" s="1"/>
  <c r="E12" i="13"/>
  <c r="F12" i="13" s="1"/>
  <c r="E11" i="13"/>
  <c r="F11" i="13" s="1"/>
  <c r="E10" i="13"/>
  <c r="F10" i="13" s="1"/>
  <c r="E9" i="13"/>
  <c r="F9" i="13" s="1"/>
  <c r="E8" i="13"/>
  <c r="F8" i="13" s="1"/>
  <c r="E7" i="13"/>
  <c r="K18" i="13"/>
  <c r="L18" i="13" s="1"/>
  <c r="K20" i="13"/>
  <c r="K19" i="13"/>
  <c r="D20" i="13"/>
  <c r="D19" i="13"/>
  <c r="D18" i="13"/>
  <c r="E18" i="13" s="1"/>
  <c r="L19" i="13" l="1"/>
  <c r="L20" i="13" s="1"/>
  <c r="M20" i="13" s="1"/>
  <c r="M18" i="13"/>
  <c r="L14" i="13"/>
  <c r="M14" i="13"/>
  <c r="F47" i="1" s="1"/>
  <c r="E19" i="13"/>
  <c r="F19" i="13" s="1"/>
  <c r="F18" i="13"/>
  <c r="E14" i="13"/>
  <c r="F7" i="13"/>
  <c r="F14" i="13" s="1"/>
  <c r="E20" i="13" l="1"/>
  <c r="F20" i="13" s="1"/>
  <c r="F21" i="13" s="1"/>
  <c r="D49" i="1" s="1"/>
  <c r="M19" i="13"/>
  <c r="M21" i="13" s="1"/>
  <c r="F49" i="1" s="1"/>
  <c r="F50" i="1" s="1"/>
  <c r="L21" i="13"/>
  <c r="D47" i="1"/>
  <c r="D50" i="1" l="1"/>
  <c r="D56" i="1" s="1"/>
  <c r="F56" i="1"/>
  <c r="E21" i="13"/>
  <c r="E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J. Kantrovich, Ph.D.</author>
    <author>Mark Dikeman</author>
  </authors>
  <commentList>
    <comment ref="D3" authorId="0" shapeId="0" xr:uid="{00000000-0006-0000-0100-000001000000}">
      <text>
        <r>
          <rPr>
            <b/>
            <sz val="10"/>
            <color rgb="FF000000"/>
            <rFont val="Tahoma"/>
            <family val="2"/>
          </rPr>
          <t>Adam J. Kantrovich, Ph.D.:</t>
        </r>
        <r>
          <rPr>
            <sz val="10"/>
            <color rgb="FF000000"/>
            <rFont val="Tahoma"/>
            <family val="2"/>
          </rPr>
          <t xml:space="preserve">
</t>
        </r>
        <r>
          <rPr>
            <sz val="10"/>
            <color rgb="FF000000"/>
            <rFont val="Tahoma"/>
            <family val="2"/>
          </rPr>
          <t>Use the arrow in the top right of the cell, and please choose how you file your taxes, Single, Married Filing Jointly, Married Filing Single, Head of Household. If you are not sure please review a previous years tax return.</t>
        </r>
      </text>
    </comment>
    <comment ref="D5" authorId="0" shapeId="0" xr:uid="{00000000-0006-0000-0100-000002000000}">
      <text>
        <r>
          <rPr>
            <b/>
            <sz val="10"/>
            <color rgb="FF000000"/>
            <rFont val="Tahoma"/>
            <family val="2"/>
          </rPr>
          <t>Adam J. Kantrovich, Ph.D.:</t>
        </r>
        <r>
          <rPr>
            <sz val="10"/>
            <color rgb="FF000000"/>
            <rFont val="Tahoma"/>
            <family val="2"/>
          </rPr>
          <t xml:space="preserve">
</t>
        </r>
        <r>
          <rPr>
            <b/>
            <sz val="10.5"/>
            <color rgb="FF000000"/>
            <rFont val="Tahoma"/>
            <family val="2"/>
          </rPr>
          <t>This has a pull Down Menu. Please click on the down arrow to the right of the Cell and choose your State or choose "Your Own" if you would like to type in your own Long-Term Capital Gain Rate.</t>
        </r>
      </text>
    </comment>
    <comment ref="D6" authorId="0" shapeId="0" xr:uid="{00000000-0006-0000-0100-000003000000}">
      <text>
        <r>
          <rPr>
            <b/>
            <sz val="10"/>
            <color rgb="FF000000"/>
            <rFont val="Tahoma"/>
            <family val="2"/>
          </rPr>
          <t>Adam J. Kantrovich, Ph.D.:</t>
        </r>
        <r>
          <rPr>
            <sz val="10"/>
            <color rgb="FF000000"/>
            <rFont val="Tahoma"/>
            <family val="2"/>
          </rPr>
          <t xml:space="preserve">
</t>
        </r>
        <r>
          <rPr>
            <sz val="10"/>
            <color rgb="FF000000"/>
            <rFont val="Tahoma"/>
            <family val="2"/>
          </rPr>
          <t>Please use the approximate State Income Tax rate most likely to effect your income.</t>
        </r>
      </text>
    </comment>
    <comment ref="D7" authorId="0" shapeId="0" xr:uid="{00000000-0006-0000-0100-000004000000}">
      <text>
        <r>
          <rPr>
            <b/>
            <sz val="10"/>
            <color rgb="FF000000"/>
            <rFont val="Tahoma"/>
            <family val="2"/>
          </rPr>
          <t>Adam J. Kantrovich, Ph.D.:</t>
        </r>
        <r>
          <rPr>
            <sz val="10"/>
            <color rgb="FF000000"/>
            <rFont val="Tahoma"/>
            <family val="2"/>
          </rPr>
          <t xml:space="preserve">
</t>
        </r>
        <r>
          <rPr>
            <sz val="10"/>
            <color rgb="FF000000"/>
            <rFont val="Tahoma"/>
            <family val="2"/>
          </rPr>
          <t>You may override the average tax rate automatically used by entering a tax rate of your choosing here.</t>
        </r>
      </text>
    </comment>
    <comment ref="D8" authorId="0" shapeId="0" xr:uid="{00000000-0006-0000-0100-000005000000}">
      <text>
        <r>
          <rPr>
            <b/>
            <sz val="10"/>
            <color rgb="FF000000"/>
            <rFont val="Tahoma"/>
            <family val="2"/>
          </rPr>
          <t>Adam J. Kantrovich, Ph.D.:</t>
        </r>
        <r>
          <rPr>
            <sz val="10"/>
            <color rgb="FF000000"/>
            <rFont val="Tahoma"/>
            <family val="2"/>
          </rPr>
          <t xml:space="preserve">
</t>
        </r>
        <r>
          <rPr>
            <sz val="10"/>
            <color rgb="FF000000"/>
            <rFont val="Tahoma"/>
            <family val="2"/>
          </rPr>
          <t>To use your own State Income Tax Rate to override what will automatically be used, please choose the "Your Own" option in Cell C6 and enter the percentage tax rate to use here.</t>
        </r>
      </text>
    </comment>
    <comment ref="C12" authorId="0" shapeId="0" xr:uid="{00000000-0006-0000-0100-000006000000}">
      <text>
        <r>
          <rPr>
            <b/>
            <sz val="10"/>
            <color rgb="FF000000"/>
            <rFont val="Tahoma"/>
            <family val="2"/>
          </rPr>
          <t xml:space="preserve">Adam J. Kantrovich, Ph.D.: </t>
        </r>
        <r>
          <rPr>
            <sz val="10"/>
            <color rgb="FF000000"/>
            <rFont val="Tahoma"/>
            <family val="2"/>
          </rPr>
          <t xml:space="preserve">Refer to Line 9 on 1040 Schedule F. This may include but may not be limited to:
</t>
        </r>
        <r>
          <rPr>
            <sz val="10"/>
            <color rgb="FF000000"/>
            <rFont val="Tahoma"/>
            <family val="2"/>
          </rPr>
          <t xml:space="preserve">
</t>
        </r>
        <r>
          <rPr>
            <sz val="10"/>
            <color rgb="FF000000"/>
            <rFont val="Tahoma"/>
            <family val="2"/>
          </rPr>
          <t>Crop Sales, Livestock sales, Milk Sales, firewood, saw dust, pine straw, etc.</t>
        </r>
      </text>
    </comment>
    <comment ref="B13" authorId="0" shapeId="0" xr:uid="{63A33F54-78F3-064F-A341-3D4ABDDF4607}">
      <text>
        <r>
          <rPr>
            <b/>
            <sz val="10"/>
            <color rgb="FF000000"/>
            <rFont val="Tahoma"/>
            <family val="2"/>
          </rPr>
          <t>Adam J. Kantrovich, Ph.D.:</t>
        </r>
        <r>
          <rPr>
            <sz val="10"/>
            <color rgb="FF000000"/>
            <rFont val="Tahoma"/>
            <family val="2"/>
          </rPr>
          <t xml:space="preserve">
</t>
        </r>
        <r>
          <rPr>
            <sz val="10"/>
            <color rgb="FF000000"/>
            <rFont val="Tahoma"/>
            <family val="2"/>
          </rPr>
          <t xml:space="preserve">It may be possible to offset some of the income tax liability, please seek the assistance of a tax professional to determine the facts and circumstances surrounding your situation. Please refer to IRS Form 982 and its instructions.
</t>
        </r>
        <r>
          <rPr>
            <sz val="10"/>
            <color rgb="FF000000"/>
            <rFont val="Tahoma"/>
            <family val="2"/>
          </rPr>
          <t xml:space="preserve">
</t>
        </r>
      </text>
    </comment>
    <comment ref="C14" authorId="0" shapeId="0" xr:uid="{00000000-0006-0000-0100-000008000000}">
      <text>
        <r>
          <rPr>
            <b/>
            <sz val="10"/>
            <color rgb="FF000000"/>
            <rFont val="Tahoma"/>
            <family val="2"/>
          </rPr>
          <t>Adam J. Kantrovich, Ph.D.:</t>
        </r>
        <r>
          <rPr>
            <sz val="10"/>
            <color rgb="FF000000"/>
            <rFont val="Tahoma"/>
            <family val="2"/>
          </rPr>
          <t xml:space="preserve">
</t>
        </r>
        <r>
          <rPr>
            <sz val="10"/>
            <color rgb="FF000000"/>
            <rFont val="Tahoma"/>
            <family val="2"/>
          </rPr>
          <t xml:space="preserve">Refer to Line 33 on 1040 Schedule F but subtract Line 14 of the Schedule F. This should include any costs including but may not be limited to:
</t>
        </r>
        <r>
          <rPr>
            <sz val="10"/>
            <color rgb="FF000000"/>
            <rFont val="Tahoma"/>
            <family val="2"/>
          </rPr>
          <t xml:space="preserve">
</t>
        </r>
        <r>
          <rPr>
            <sz val="10"/>
            <color rgb="FF000000"/>
            <rFont val="Tahoma"/>
            <family val="2"/>
          </rPr>
          <t>Seed/Plants, purchased feed, fertilizer, crop chemicals, interest expense, supplies, repairs, wages, custom hire (contractors and contracted labor), employee benefits (insurance, retirement, etc.) and other expenses.</t>
        </r>
      </text>
    </comment>
    <comment ref="C16" authorId="0" shapeId="0" xr:uid="{00000000-0006-0000-0100-00000A000000}">
      <text>
        <r>
          <rPr>
            <b/>
            <sz val="10"/>
            <color rgb="FF000000"/>
            <rFont val="Tahoma"/>
            <family val="2"/>
          </rPr>
          <t>Adam J. Kantrovich, Ph.D.:</t>
        </r>
        <r>
          <rPr>
            <sz val="10"/>
            <color rgb="FF000000"/>
            <rFont val="Tahoma"/>
            <family val="2"/>
          </rPr>
          <t xml:space="preserve">
</t>
        </r>
        <r>
          <rPr>
            <sz val="10"/>
            <color rgb="FF000000"/>
            <rFont val="Tahoma"/>
            <family val="2"/>
          </rPr>
          <t>Refer to Line 14 on 1040 Schedule F</t>
        </r>
      </text>
    </comment>
    <comment ref="D19" authorId="0" shapeId="0" xr:uid="{00000000-0006-0000-0100-00000C000000}">
      <text>
        <r>
          <rPr>
            <b/>
            <sz val="10"/>
            <color rgb="FF000000"/>
            <rFont val="Tahoma"/>
            <family val="2"/>
          </rPr>
          <t>Adam J. Kantrovich, Ph.D.:</t>
        </r>
        <r>
          <rPr>
            <sz val="10"/>
            <color rgb="FF000000"/>
            <rFont val="Tahoma"/>
            <family val="2"/>
          </rPr>
          <t xml:space="preserve">
</t>
        </r>
        <r>
          <rPr>
            <sz val="10"/>
            <color rgb="FF000000"/>
            <rFont val="Tahoma"/>
            <family val="2"/>
          </rPr>
          <t>This should include Rental income not subject to Self-employment tax, Interest Income, etc. This may also include some Pensions, some rental income, and other income.</t>
        </r>
      </text>
    </comment>
    <comment ref="C20" authorId="0" shapeId="0" xr:uid="{00000000-0006-0000-0100-00000D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C21" authorId="0" shapeId="0" xr:uid="{00000000-0006-0000-0100-00000E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D22" authorId="0" shapeId="0" xr:uid="{00000000-0006-0000-0100-00000F000000}">
      <text>
        <r>
          <rPr>
            <b/>
            <sz val="10"/>
            <color rgb="FF000000"/>
            <rFont val="Tahoma"/>
            <family val="2"/>
          </rPr>
          <t>Adam J. Kantrovich, Ph.D.:</t>
        </r>
        <r>
          <rPr>
            <sz val="10"/>
            <color rgb="FF000000"/>
            <rFont val="Tahoma"/>
            <family val="2"/>
          </rPr>
          <t xml:space="preserve">
</t>
        </r>
        <r>
          <rPr>
            <sz val="10"/>
            <color rgb="FF000000"/>
            <rFont val="Tahoma"/>
            <family val="2"/>
          </rPr>
          <t>This should include depreciation recapture (including value of equipment being traded in, and other short-term capital gain income.</t>
        </r>
      </text>
    </comment>
    <comment ref="C23" authorId="0" shapeId="0" xr:uid="{00000000-0006-0000-0100-000010000000}">
      <text>
        <r>
          <rPr>
            <b/>
            <sz val="10"/>
            <color rgb="FF000000"/>
            <rFont val="Tahoma"/>
            <family val="2"/>
          </rPr>
          <t>Adam J. Kantrovich, Ph.D.:</t>
        </r>
        <r>
          <rPr>
            <sz val="10"/>
            <color rgb="FF000000"/>
            <rFont val="Tahoma"/>
            <family val="2"/>
          </rPr>
          <t xml:space="preserve">
</t>
        </r>
        <r>
          <rPr>
            <sz val="10"/>
            <color rgb="FF000000"/>
            <rFont val="Tahoma"/>
            <family val="2"/>
          </rPr>
          <t>All Long-Term Capital gain income including but not limited to revenue from the sale of raised breeding livestock, etc.</t>
        </r>
      </text>
    </comment>
    <comment ref="C29" authorId="1" shapeId="0" xr:uid="{00000000-0006-0000-0100-000011000000}">
      <text>
        <r>
          <rPr>
            <b/>
            <sz val="9"/>
            <color rgb="FF000000"/>
            <rFont val="Tahoma"/>
            <family val="2"/>
          </rPr>
          <t>Mark Dikeman:</t>
        </r>
        <r>
          <rPr>
            <sz val="9"/>
            <color rgb="FF000000"/>
            <rFont val="Tahoma"/>
            <family val="2"/>
          </rPr>
          <t xml:space="preserve">
</t>
        </r>
        <r>
          <rPr>
            <sz val="9"/>
            <color rgb="FF000000"/>
            <rFont val="Tahoma"/>
            <family val="2"/>
          </rPr>
          <t xml:space="preserve">Enter a dollar amount or enter one of the following to maximize the contribution:
</t>
        </r>
        <r>
          <rPr>
            <sz val="9"/>
            <color rgb="FF000000"/>
            <rFont val="Tahoma"/>
            <family val="2"/>
          </rPr>
          <t xml:space="preserve">1 - SEP
</t>
        </r>
        <r>
          <rPr>
            <sz val="9"/>
            <color rgb="FF000000"/>
            <rFont val="Tahoma"/>
            <family val="2"/>
          </rPr>
          <t xml:space="preserve">2 - SIMPLE (under age 50)
</t>
        </r>
        <r>
          <rPr>
            <sz val="9"/>
            <color rgb="FF000000"/>
            <rFont val="Tahoma"/>
            <family val="2"/>
          </rPr>
          <t xml:space="preserve">3 - SIMPLE (age 50 or over)
</t>
        </r>
        <r>
          <rPr>
            <sz val="9"/>
            <color rgb="FF000000"/>
            <rFont val="Tahoma"/>
            <family val="2"/>
          </rPr>
          <t xml:space="preserve">4 - SE 401(k) (under age 50)
</t>
        </r>
        <r>
          <rPr>
            <sz val="9"/>
            <color rgb="FF000000"/>
            <rFont val="Tahoma"/>
            <family val="2"/>
          </rPr>
          <t>5 - SE 401(k) (age 50 or over)</t>
        </r>
      </text>
    </comment>
    <comment ref="D35" authorId="0" shapeId="0" xr:uid="{00000000-0006-0000-0100-000012000000}">
      <text>
        <r>
          <rPr>
            <b/>
            <sz val="10"/>
            <color rgb="FF000000"/>
            <rFont val="Tahoma"/>
            <family val="2"/>
          </rPr>
          <t>Adam J. Kantrovich, Ph.D.:</t>
        </r>
        <r>
          <rPr>
            <sz val="10"/>
            <color rgb="FF000000"/>
            <rFont val="Tahoma"/>
            <family val="2"/>
          </rPr>
          <t xml:space="preserve">
</t>
        </r>
        <r>
          <rPr>
            <sz val="10"/>
            <color rgb="FF000000"/>
            <rFont val="Tahoma"/>
            <family val="2"/>
          </rPr>
          <t>If you itemize and your itemization amount is  higher than the amount of the standard deduction, please input the difference between the total itemization amount and the standard deduction.</t>
        </r>
      </text>
    </comment>
    <comment ref="C36" authorId="0" shapeId="0" xr:uid="{00000000-0006-0000-0100-000013000000}">
      <text>
        <r>
          <rPr>
            <b/>
            <sz val="10"/>
            <color rgb="FF000000"/>
            <rFont val="Tahoma"/>
            <family val="2"/>
          </rPr>
          <t>Adam J. Kantrovich, Ph.D.:</t>
        </r>
        <r>
          <rPr>
            <sz val="10"/>
            <color rgb="FF000000"/>
            <rFont val="Tahoma"/>
            <family val="2"/>
          </rPr>
          <t xml:space="preserve">
</t>
        </r>
        <r>
          <rPr>
            <sz val="10"/>
            <color rgb="FF000000"/>
            <rFont val="Tahoma"/>
            <family val="2"/>
          </rPr>
          <t>If you received a letter from a cooperative stating that you are receiving a pass through 199a deduction from the cooperative, please place that number here.</t>
        </r>
      </text>
    </comment>
    <comment ref="C37" authorId="0" shapeId="0" xr:uid="{00000000-0006-0000-0100-000014000000}">
      <text>
        <r>
          <rPr>
            <b/>
            <sz val="10"/>
            <color rgb="FF000000"/>
            <rFont val="Tahoma"/>
            <family val="2"/>
          </rPr>
          <t>Adam J. Kantrovich, Ph.D.:</t>
        </r>
        <r>
          <rPr>
            <sz val="10"/>
            <color rgb="FF000000"/>
            <rFont val="Tahoma"/>
            <family val="2"/>
          </rPr>
          <t xml:space="preserve">
</t>
        </r>
        <r>
          <rPr>
            <sz val="10"/>
            <color rgb="FF000000"/>
            <rFont val="Tahoma"/>
            <family val="2"/>
          </rPr>
          <t>Any retains from cooperative that may exist should be placed here.</t>
        </r>
      </text>
    </comment>
    <comment ref="C38" authorId="0" shapeId="0" xr:uid="{00000000-0006-0000-0100-000015000000}">
      <text>
        <r>
          <rPr>
            <b/>
            <sz val="10"/>
            <color rgb="FF000000"/>
            <rFont val="Tahoma"/>
            <family val="2"/>
          </rPr>
          <t>Adam J. Kantrovich, Ph.D.:</t>
        </r>
        <r>
          <rPr>
            <sz val="10"/>
            <color rgb="FF000000"/>
            <rFont val="Tahoma"/>
            <family val="2"/>
          </rPr>
          <t xml:space="preserve">
</t>
        </r>
        <r>
          <rPr>
            <sz val="10"/>
            <color rgb="FF000000"/>
            <rFont val="Tahoma"/>
            <family val="2"/>
          </rPr>
          <t>You need to garner the unadjusted cost basis on all property with 20-year or less business property not including land IRS life.</t>
        </r>
      </text>
    </comment>
  </commentList>
</comments>
</file>

<file path=xl/sharedStrings.xml><?xml version="1.0" encoding="utf-8"?>
<sst xmlns="http://schemas.openxmlformats.org/spreadsheetml/2006/main" count="422" uniqueCount="256">
  <si>
    <t>Single/Individual</t>
  </si>
  <si>
    <t>Married Filing Jointly</t>
  </si>
  <si>
    <t>Above</t>
  </si>
  <si>
    <t>Top</t>
  </si>
  <si>
    <t>And Up</t>
  </si>
  <si>
    <t>Single</t>
  </si>
  <si>
    <t>Head of Household</t>
  </si>
  <si>
    <t>Heads of Households</t>
  </si>
  <si>
    <t>Filing Status</t>
  </si>
  <si>
    <t>Std Deduct</t>
  </si>
  <si>
    <t>Filing Type:</t>
  </si>
  <si>
    <t>State Income Tax Rate to use:</t>
  </si>
  <si>
    <t>SE Tax</t>
  </si>
  <si>
    <t>Social Security</t>
  </si>
  <si>
    <t>Medicare</t>
  </si>
  <si>
    <t>up to</t>
  </si>
  <si>
    <t>Additional Medicare Tax Threshold (Pays Above)</t>
  </si>
  <si>
    <t>Estimated Federal Income Tax Owed</t>
  </si>
  <si>
    <t>Social Security paid on first</t>
  </si>
  <si>
    <t>Taxable income</t>
  </si>
  <si>
    <t>Total Taxes Owed</t>
  </si>
  <si>
    <t>MFJ</t>
  </si>
  <si>
    <t>HOH</t>
  </si>
  <si>
    <t>MFS</t>
  </si>
  <si>
    <t>Married Filing Separately</t>
  </si>
  <si>
    <t>Medicare above threshold</t>
  </si>
  <si>
    <t>1.</t>
  </si>
  <si>
    <t>2.</t>
  </si>
  <si>
    <t>3.</t>
  </si>
  <si>
    <t>Portion of Income and S.E. Tax covered by Debt Relief received by the recepient:</t>
  </si>
  <si>
    <t>Married Filing Seperately</t>
  </si>
  <si>
    <t>Sum</t>
  </si>
  <si>
    <t>LTCG Subject to Tax</t>
  </si>
  <si>
    <t>Standard Deduction based on Filing Status/Type</t>
  </si>
  <si>
    <t>4.</t>
  </si>
  <si>
    <t xml:space="preserve">Authored by: </t>
  </si>
  <si>
    <t>JC Hobbs, Oklahoma State University Cooperative Extension</t>
  </si>
  <si>
    <t>Adam J. Kantrovich, Ph.D., Clemson University Cooperative Extension</t>
  </si>
  <si>
    <r>
      <t xml:space="preserve">Total Estimated </t>
    </r>
    <r>
      <rPr>
        <b/>
        <sz val="12"/>
        <color theme="1"/>
        <rFont val="Calibri"/>
        <family val="2"/>
        <scheme val="minor"/>
      </rPr>
      <t>Short Term Capital Gains</t>
    </r>
    <r>
      <rPr>
        <sz val="12"/>
        <color theme="1"/>
        <rFont val="Calibri"/>
        <family val="2"/>
        <scheme val="minor"/>
      </rPr>
      <t xml:space="preserve"> Income and Depreciation Recapture value</t>
    </r>
  </si>
  <si>
    <t>6.</t>
  </si>
  <si>
    <t>Total Taxable Income</t>
  </si>
  <si>
    <t>Difference</t>
  </si>
  <si>
    <t>Estimated Total Federal Income, and or Long Term Cap Gain, and or Self-Employment Tax Owed:</t>
  </si>
  <si>
    <t xml:space="preserve"> akantro@clemson.edu</t>
  </si>
  <si>
    <t>State Long-Term Capital Gains Rate</t>
  </si>
  <si>
    <t>Kansas</t>
  </si>
  <si>
    <t>If you would rather type in your own rate to use please Choose "Your Own" from the State Pick List</t>
  </si>
  <si>
    <t>Total Estimated Taxable Income Subject to Income Tax (W-2 Wage taxes may have already been paid)</t>
  </si>
  <si>
    <t>Estimated Self-Employement Tax Owed (a+b)</t>
  </si>
  <si>
    <t>b. Medicare (2.9%):</t>
  </si>
  <si>
    <t>"Long Term Capital Gains"</t>
  </si>
  <si>
    <r>
      <rPr>
        <b/>
        <sz val="14"/>
        <color theme="1"/>
        <rFont val="Calibri"/>
        <family val="2"/>
        <scheme val="minor"/>
      </rPr>
      <t xml:space="preserve">"State Income Tax Rate to Use". </t>
    </r>
    <r>
      <rPr>
        <sz val="14"/>
        <color theme="1"/>
        <rFont val="Calibri"/>
        <family val="2"/>
        <scheme val="minor"/>
      </rPr>
      <t>This cell allows for the user to enter a State Income Tax Rate. Since this decision tool will be used with many across the country and is only to estimate your tax liability, you are to input your states approximate income tax rate. If your state has a sliding scale, it is recommended that you err on the high side and enter the highest tax rate if you are not exactly sure what to enter here.</t>
    </r>
  </si>
  <si>
    <r>
      <rPr>
        <b/>
        <sz val="18"/>
        <color theme="1"/>
        <rFont val="Calibri (Body)"/>
      </rPr>
      <t>Limitation</t>
    </r>
    <r>
      <rPr>
        <b/>
        <sz val="12"/>
        <color theme="1"/>
        <rFont val="Calibri"/>
        <family val="2"/>
        <scheme val="minor"/>
      </rPr>
      <t>:</t>
    </r>
    <r>
      <rPr>
        <b/>
        <sz val="14"/>
        <color theme="1"/>
        <rFont val="Calibri (Body)"/>
      </rPr>
      <t xml:space="preserve"> This Tax Estimator Tool does not take into consideration any Federal and or State tax exemptions, exclusions, deductions, or credits that  you may be eligible for through your individual tax return i.e. 1040 (or similar) and all appropriate schedules, forms, etc. </t>
    </r>
  </si>
  <si>
    <t xml:space="preserve">This decision tool is to be used only to estimate your tax liability. We do not claim that the values derived from this tool are absolute. It is for informational and educational purposes and should not be considered tax or legal advice. The tool may require you to consult with your tax professional to determine the correct information to be entered into this Tax Estimation Tool. </t>
  </si>
  <si>
    <t>For further information, comments, etc., please contact Dr. Adam Kantrovich at</t>
  </si>
  <si>
    <t xml:space="preserve">To approximate the tax liability that you will have, you should work with your tax professional to determine if there are any tax management strategies available, such as using Income Averaging, use of any Net Operating Loss(es) (NOLs) that you may be carrying forward, or through other income tax management tools. </t>
  </si>
  <si>
    <r>
      <rPr>
        <b/>
        <sz val="14"/>
        <color theme="1"/>
        <rFont val="Calibri"/>
        <family val="2"/>
        <scheme val="minor"/>
      </rPr>
      <t>"Total Estimated 4797 Items: Short Term Capital Gains Income and Depreciation Recapture Value"</t>
    </r>
    <r>
      <rPr>
        <sz val="14"/>
        <color theme="1"/>
        <rFont val="Calibri"/>
        <family val="2"/>
        <scheme val="minor"/>
      </rPr>
      <t xml:space="preserve">. You should include any depreciation recapture from the sale of a depreciated asset, such as equipment, building, or improvement, or from the trade-in of a piece of equipment or machinery. Any capital assets that have been sold and not held on to long enough (less than 1 year for most depreciable farm assets) that may be taxed at the short-term capital gain rate should also be included. </t>
    </r>
  </si>
  <si>
    <t>Long-Term Capital Gains include the sale(s) of raised breeding livestock (such as cull cows), working animals such as draft horses and thoroughbreds, the sale of Timber (owned more than one year), and any gains on equipment that is sold for a higher price than that at which it was purchased, sales of other investments that have been held for the minimum required time.</t>
  </si>
  <si>
    <t>Estimated Tax Depreciation</t>
  </si>
  <si>
    <r>
      <t xml:space="preserve">Estimated Income (revenue minus expenses) </t>
    </r>
    <r>
      <rPr>
        <b/>
        <sz val="12"/>
        <color theme="1"/>
        <rFont val="Calibri"/>
        <family val="2"/>
        <scheme val="minor"/>
      </rPr>
      <t>Not</t>
    </r>
    <r>
      <rPr>
        <sz val="12"/>
        <color theme="1"/>
        <rFont val="Calibri"/>
        <family val="2"/>
        <scheme val="minor"/>
      </rPr>
      <t xml:space="preserve"> Subject to Self-Employment Tax.</t>
    </r>
  </si>
  <si>
    <t>Itemization above Standard Deduction</t>
  </si>
  <si>
    <t>a. Social Security (12.4%):</t>
  </si>
  <si>
    <t>Enter Carry Over NOL's that the Farm may still have</t>
  </si>
  <si>
    <t>Total Estimated Income subject to taxes before carry over Net Operating Losses (NOL's)</t>
  </si>
  <si>
    <t>State that taxes are Filed (Percentage will be used for Long Term Gains Rate)</t>
  </si>
  <si>
    <t>BASE</t>
  </si>
  <si>
    <t>OPTION</t>
  </si>
  <si>
    <t>Estimated Farm Expenses (excluding wages and depreciation)</t>
  </si>
  <si>
    <t>Estimated Net Farm Income</t>
  </si>
  <si>
    <t>§199A Deduction*</t>
  </si>
  <si>
    <t>NOL to be allowed to offset income (assumes all NOLs from 2018 or later)</t>
  </si>
  <si>
    <t>Estimated Adjusted Gross Income</t>
  </si>
  <si>
    <t>Net Farm Income</t>
  </si>
  <si>
    <t>Coop Per Unit Retain Allocations</t>
  </si>
  <si>
    <t>Unadjusted Basis Immediately After Acquisition (UBIA)</t>
  </si>
  <si>
    <t>Deduction for Self-Employment Tax</t>
  </si>
  <si>
    <t>SEP, SIMPLE, Qualified Plan Deduction</t>
  </si>
  <si>
    <t>IRA Deduction</t>
  </si>
  <si>
    <t>Schedule F</t>
  </si>
  <si>
    <t>Self-Employed Health Insurance Deduction</t>
  </si>
  <si>
    <t>Self-Employed Health Insurance Expense</t>
  </si>
  <si>
    <t>Taxpayer</t>
  </si>
  <si>
    <t>Spouse</t>
  </si>
  <si>
    <t>SEP</t>
  </si>
  <si>
    <t>SIMPLE</t>
  </si>
  <si>
    <t>SE 401(k)</t>
  </si>
  <si>
    <t>Max SE-1/2 SE Tax</t>
  </si>
  <si>
    <t>Max Contribution Rate</t>
  </si>
  <si>
    <t>SE Contribution Rate</t>
  </si>
  <si>
    <t>Max</t>
  </si>
  <si>
    <t>Elective</t>
  </si>
  <si>
    <t>Catch Up</t>
  </si>
  <si>
    <t>Catch Up Age</t>
  </si>
  <si>
    <t>Emp Match Rate</t>
  </si>
  <si>
    <t>SIMPLE &lt;50</t>
  </si>
  <si>
    <t>SIMPLE &gt;49</t>
  </si>
  <si>
    <t>SE 401(k) &lt;50</t>
  </si>
  <si>
    <t>SE 401(k) &gt;49</t>
  </si>
  <si>
    <t>SE Health Insurance Deduction</t>
  </si>
  <si>
    <t>HI</t>
  </si>
  <si>
    <t>SE Income</t>
  </si>
  <si>
    <t>SE HI Deduction</t>
  </si>
  <si>
    <t>Taxable W-2 wages (Farmer)</t>
  </si>
  <si>
    <t>Taxable W-2 wages (Spouse)</t>
  </si>
  <si>
    <t>Estimated Off Farm Income that may be subject to Self-Employment tax (i.e. Schedule C) (Farmer)</t>
  </si>
  <si>
    <t>Estimated Off Farm Income that may be subject to Self-Employment tax (i.e. Schedule C) (Spouse)</t>
  </si>
  <si>
    <t>Self Employment Tax</t>
  </si>
  <si>
    <t>1a</t>
  </si>
  <si>
    <t>1b</t>
  </si>
  <si>
    <t>Excluded CRP</t>
  </si>
  <si>
    <t>Schedule C</t>
  </si>
  <si>
    <t>4a</t>
  </si>
  <si>
    <t>4b</t>
  </si>
  <si>
    <t>4c</t>
  </si>
  <si>
    <t>5a</t>
  </si>
  <si>
    <t>5b</t>
  </si>
  <si>
    <t>Medicare Wages</t>
  </si>
  <si>
    <t>Max SS Wages</t>
  </si>
  <si>
    <t>8a</t>
  </si>
  <si>
    <t>W2 Box 7</t>
  </si>
  <si>
    <t>8b</t>
  </si>
  <si>
    <t>8c</t>
  </si>
  <si>
    <t>8d</t>
  </si>
  <si>
    <t>SS Tax</t>
  </si>
  <si>
    <t>Medicare Tax</t>
  </si>
  <si>
    <t>Deduction for SE Tax</t>
  </si>
  <si>
    <t>Cap</t>
  </si>
  <si>
    <t>Old-age, survivor, disability</t>
  </si>
  <si>
    <t>% of SE income after discount</t>
  </si>
  <si>
    <t>Min SE Income</t>
  </si>
  <si>
    <t>SS Deduction %</t>
  </si>
  <si>
    <t>Med Deduction %</t>
  </si>
  <si>
    <t>Farmer</t>
  </si>
  <si>
    <t>Estimated Total Income</t>
  </si>
  <si>
    <t>Estimated QBI Qualified Farm Wages</t>
  </si>
  <si>
    <t>8995-A Part II</t>
  </si>
  <si>
    <t>Spouse Schedule C</t>
  </si>
  <si>
    <t>Specified Service Trade or Business? 1=YES</t>
  </si>
  <si>
    <t>Income</t>
  </si>
  <si>
    <t>Share of SE Deductions</t>
  </si>
  <si>
    <t>Qualified Business Income</t>
  </si>
  <si>
    <t>Allocable Wages</t>
  </si>
  <si>
    <t>Allocable UBIA</t>
  </si>
  <si>
    <t>0.2 * line 2</t>
  </si>
  <si>
    <t>Allocable wages</t>
  </si>
  <si>
    <t>0.5 * line 4</t>
  </si>
  <si>
    <t>0.25 * line 4</t>
  </si>
  <si>
    <t>Allocable share UBIA</t>
  </si>
  <si>
    <t>0.025 * line 7</t>
  </si>
  <si>
    <t>Line 6 + line 8</t>
  </si>
  <si>
    <t>Greater of line 5 or line 9</t>
  </si>
  <si>
    <t>W2 and qualifed property limitation</t>
  </si>
  <si>
    <t>Phased-in reduction</t>
  </si>
  <si>
    <t>QBID before patron reduction</t>
  </si>
  <si>
    <t>Patron reduction</t>
  </si>
  <si>
    <t>QBI component</t>
  </si>
  <si>
    <t>Total QBI Component</t>
  </si>
  <si>
    <t>8995-A Part III</t>
  </si>
  <si>
    <t>Line 3</t>
  </si>
  <si>
    <t>Line 10</t>
  </si>
  <si>
    <t>Subtract line 18 from line 17</t>
  </si>
  <si>
    <t>Taxable income before QBID</t>
  </si>
  <si>
    <t>Threshhold</t>
  </si>
  <si>
    <t>Subtract line 21 from line 20</t>
  </si>
  <si>
    <t>Phase-in range</t>
  </si>
  <si>
    <t>Phase-in percentage (divide line 22 by line 13)</t>
  </si>
  <si>
    <t>Total phase-in reduction (multiply line 19 by line 24)</t>
  </si>
  <si>
    <t>QBI after phase-in reduction (subtract line 25 from line 17)</t>
  </si>
  <si>
    <t>8995-A Part IV</t>
  </si>
  <si>
    <t>Total QBI component</t>
  </si>
  <si>
    <t>Qualified REIT dividends and PTP income</t>
  </si>
  <si>
    <t>Qualified REIT dividends and PTP loss carryforward (enter as negative)</t>
  </si>
  <si>
    <t>Total qualifed REIT dividends and PTP income</t>
  </si>
  <si>
    <t>REIT and PTP component (0.2 * line 30)</t>
  </si>
  <si>
    <t>QBID before income limitation (line 27 + line 31)</t>
  </si>
  <si>
    <t>Net capital gain</t>
  </si>
  <si>
    <t>Subtract line 34 from line 33</t>
  </si>
  <si>
    <t>Income limitation (0.2 * line 35)</t>
  </si>
  <si>
    <t>QBID before 199A(g) (smaller line 32 or line 36)</t>
  </si>
  <si>
    <t>199A(g) from cooperative (not more than line 33 minus line 37)</t>
  </si>
  <si>
    <t>Total QBID (add line 37 and line 38)</t>
  </si>
  <si>
    <t>Total qualifed REIT dividends and PTP loss carryforward (line 28 plus line 29) (not more than zero)</t>
  </si>
  <si>
    <t>8995-A Schedule A</t>
  </si>
  <si>
    <t>Allocable share of W2 wages</t>
  </si>
  <si>
    <t>Allocable share of UBIA</t>
  </si>
  <si>
    <t>Subtract line 6 from line 5</t>
  </si>
  <si>
    <t>Divide line 7 by line 8</t>
  </si>
  <si>
    <t>Applicable % Subtract line 9 from 100%</t>
  </si>
  <si>
    <t>Applicable % of QBI (multiply line 2 by line 10)</t>
  </si>
  <si>
    <t>Applicable % of W2 wages (multiply line 3 by line 10)</t>
  </si>
  <si>
    <t>Applicable % of UBIA (multiply line 4 by line 10)</t>
  </si>
  <si>
    <t>8995-A Schedule C</t>
  </si>
  <si>
    <t>1c</t>
  </si>
  <si>
    <t>QBI Loss carryforward</t>
  </si>
  <si>
    <t>Total of all business losses</t>
  </si>
  <si>
    <t>Total of all business income</t>
  </si>
  <si>
    <t>Losses netted with income from other businesses</t>
  </si>
  <si>
    <t>QBI Loss carryforward (subtract line 5 from line 3)</t>
  </si>
  <si>
    <t>8995-A Schedule D</t>
  </si>
  <si>
    <t>Coop percentage</t>
  </si>
  <si>
    <t>QBI allocable to qualified payments from coops</t>
  </si>
  <si>
    <t>Multiply line 2 by 9%</t>
  </si>
  <si>
    <t>W2 wages allocable to qualified payments from coops</t>
  </si>
  <si>
    <t>Multiply line 4 by 50%</t>
  </si>
  <si>
    <t>Patron reduction (smaller of line 3 or line 5)</t>
  </si>
  <si>
    <t xml:space="preserve">199A Inc </t>
  </si>
  <si>
    <t>199A Phaseout</t>
  </si>
  <si>
    <t>§199A Passthrough from Coop</t>
  </si>
  <si>
    <t>Estimated Ordinary Income Tax</t>
  </si>
  <si>
    <t>Estimated Long-Term Capital Gain Tax</t>
  </si>
  <si>
    <t>Self-Employment Tax</t>
  </si>
  <si>
    <t>Retirement</t>
  </si>
  <si>
    <t>Ordinary Tax</t>
  </si>
  <si>
    <t>Capital Gain Tax</t>
  </si>
  <si>
    <t>Total</t>
  </si>
  <si>
    <t>Ord in Bracket</t>
  </si>
  <si>
    <t>Ord Tax</t>
  </si>
  <si>
    <t>Bottom</t>
  </si>
  <si>
    <t>CG Tax</t>
  </si>
  <si>
    <t>CG in Bracket</t>
  </si>
  <si>
    <t>Option 1</t>
  </si>
  <si>
    <t>Option 2</t>
  </si>
  <si>
    <t>Additional Medicare Wages</t>
  </si>
  <si>
    <t>Farmer Wages</t>
  </si>
  <si>
    <t>Spouse Wages</t>
  </si>
  <si>
    <t>Farmer SE Income</t>
  </si>
  <si>
    <t>Spouse SE Income</t>
  </si>
  <si>
    <t>SE Retirement Contribution</t>
  </si>
  <si>
    <t>Qualified Business Income Deduction</t>
  </si>
  <si>
    <t>Additional Medicare (0.9% above Threshold)</t>
  </si>
  <si>
    <t>Difference between Base and Option (if a positive number is derived, the Option has less tax liability)</t>
  </si>
  <si>
    <t>Estimated Taxable Income/(Loss)</t>
  </si>
  <si>
    <t>Mark Dikeman, Kansas State University</t>
  </si>
  <si>
    <t>USDA Assistance for Distressed Farmer/Borrower Program Payment (including Cancellation of Debt):</t>
  </si>
  <si>
    <t>Farm Income Tax Estimator Tool</t>
  </si>
  <si>
    <t>5.</t>
  </si>
  <si>
    <t>Estimated Farm Gross Income (BUT do NOT include cancellation of debt income)</t>
  </si>
  <si>
    <r>
      <rPr>
        <b/>
        <sz val="14"/>
        <color theme="1"/>
        <rFont val="Calibri"/>
        <family val="2"/>
        <scheme val="minor"/>
      </rPr>
      <t>"Estimated Off Farm Income"</t>
    </r>
    <r>
      <rPr>
        <sz val="14"/>
        <color theme="1"/>
        <rFont val="Calibri"/>
        <family val="2"/>
        <scheme val="minor"/>
      </rPr>
      <t xml:space="preserve">. You should include taxable income derived from all other sources including, but not limited to, off farm jobs (you and/or spouse), cash rental income, etc. If you include income where Social Security, Medicare, etc. taxes have already been withheld and paid, this estimator will overestimate the taxes still owed. ALSO note, this does not take into consideration any other deductions, credits, or itemizations that you may have. If you know the dollar value of your deductions, credits, and or itemizations, you may subtract that from the Off Farm income value being used in the Estimator. </t>
    </r>
  </si>
  <si>
    <r>
      <t>"</t>
    </r>
    <r>
      <rPr>
        <b/>
        <sz val="14"/>
        <color theme="1"/>
        <rFont val="Calibri"/>
        <family val="2"/>
        <scheme val="minor"/>
      </rPr>
      <t>Estimated Farm Expenses (excluding wages and depreciation)</t>
    </r>
    <r>
      <rPr>
        <sz val="14"/>
        <color theme="1"/>
        <rFont val="Calibri"/>
        <family val="2"/>
        <scheme val="minor"/>
      </rPr>
      <t>". This should include all farm expenses with the exception of wages (W-2) paid to labor and tax depreciation. Please refer to IRS Form 1040F Lines 10 through 13, Lines 15 through 21b, and Lines 23 through 32f.</t>
    </r>
  </si>
  <si>
    <t>Total Estimated Income/(Loss) Subject to S.E. Tax (Not Including W-2 Wages or Cash Rental Income)</t>
  </si>
  <si>
    <t>Any cell shaded in gray will allow or require user input. All of the other cells will automatically compute a value. Some of the cells require the use of a pull down menu where a small down arrow will appear, while other cells will require direct input of a number. Do not include a "dollar sign" as this will automatically appear; just type the dollar value and do not include a dollar sign "$" or any commas ",". There are several locations where you may enter information which is signified by a gray shaded cell(s).</t>
  </si>
  <si>
    <r>
      <t xml:space="preserve">This material is based upon work supported by the U.S. Department of Agricultural, under agreement number FSA21CPT0012032. Any opinions, findings, conclusions, or recommendations expressed in the publication are those of the author(s) and do not necessarily reflect the views of the U.S. Department of Agriculture. In addition, any reference to specific brands or types of products or services does not constitute or imply an endorsement by the U.S. Department of Agriculture for those products or services. USDA is an equal opportunity provider, employer, and lender. 
</t>
    </r>
    <r>
      <rPr>
        <b/>
        <sz val="12"/>
        <color theme="1"/>
        <rFont val="Calibri"/>
        <family val="2"/>
        <scheme val="minor"/>
      </rPr>
      <t xml:space="preserve">This information is intended for educational purposes only. You are encouraged to seek the advice of your tax or legal advisor, or other authoritative sources, regarding the application of these general tax principles to your individual circumstances. </t>
    </r>
    <r>
      <rPr>
        <sz val="12"/>
        <color theme="1"/>
        <rFont val="Calibri"/>
        <family val="2"/>
        <scheme val="minor"/>
      </rPr>
      <t>Pursuant to Treasury Department (IRS) Circular 230 Regulations, any federal tax advice contained here is not intended or written to be used, and may not be used, for the purpose of avoiding tax-related penalties or promoting, marketing or recommending to another party any tax-related matters addressed herein.
USDA is an equal opportunity provider, employer, and lender. Rural Tax Education is part of the National Farm Income Tax Extension Committee.  The land-grant universities involved in Rural Tax Education are affirmative action/equal opportunity institutions.</t>
    </r>
  </si>
  <si>
    <r>
      <rPr>
        <b/>
        <sz val="14"/>
        <color theme="1"/>
        <rFont val="Calibri"/>
        <family val="2"/>
        <scheme val="minor"/>
      </rPr>
      <t>"USDA Assistance for Distressed Farmer/Borrower Program Payment (including Cancellation of Debt)"</t>
    </r>
    <r>
      <rPr>
        <sz val="14"/>
        <color theme="1"/>
        <rFont val="Calibri"/>
        <family val="2"/>
        <scheme val="minor"/>
      </rPr>
      <t>. This should include the entire amount that has been paid to cancel all debt. This should include the principal, interest, and any penalties that have been paid as part of the program payment/debt cancellation. An IRS Form 1099C or 1099G (dependent on timing and choices that have been made) should be received that should contain the necessary information. It may be necessary to also review additional letters or loan/debt account statements.</t>
    </r>
  </si>
  <si>
    <r>
      <rPr>
        <b/>
        <sz val="14"/>
        <color theme="1"/>
        <rFont val="Calibri"/>
        <family val="2"/>
        <scheme val="minor"/>
      </rPr>
      <t xml:space="preserve">"Filing Type". </t>
    </r>
    <r>
      <rPr>
        <sz val="14"/>
        <color theme="1"/>
        <rFont val="Calibri"/>
        <family val="2"/>
        <scheme val="minor"/>
      </rPr>
      <t>When you click on the gray shaded cell to the right of the "Filing Type" you will notice an arrow to the right of the cell. Click on the arrow and 4 options will appear. These options are a description of how you file your taxes, you can choose from the drop-down list either Single/Individual, Married Filing Jointly, Head of Household, or Married Filing Seperately.</t>
    </r>
  </si>
  <si>
    <r>
      <rPr>
        <b/>
        <sz val="14"/>
        <color theme="1"/>
        <rFont val="Calibri"/>
        <family val="2"/>
        <scheme val="minor"/>
      </rPr>
      <t>"All Estimated Farm Income"</t>
    </r>
    <r>
      <rPr>
        <sz val="14"/>
        <color theme="1"/>
        <rFont val="Calibri"/>
        <family val="2"/>
        <scheme val="minor"/>
      </rPr>
      <t xml:space="preserve">. You should include all taxable income derived from the farm and farming activities. This is the income that is taxable, but should not include any long term capital gains such as the sale of raised breeding livestock (dairy, beef, etc.). You should take all of the revenue that would be found on IRS Form 1040 Schedule F Lines 1 through 8. This is all income that is </t>
    </r>
    <r>
      <rPr>
        <i/>
        <sz val="14"/>
        <color theme="1"/>
        <rFont val="Calibri"/>
        <family val="2"/>
        <scheme val="minor"/>
      </rPr>
      <t>likely</t>
    </r>
    <r>
      <rPr>
        <sz val="14"/>
        <color theme="1"/>
        <rFont val="Calibri"/>
        <family val="2"/>
        <scheme val="minor"/>
      </rPr>
      <t xml:space="preserve"> to be subject to self-employment (SE) Tax. DO NOT include any government program payments that may be considered cancellation of debt/debt relief or payments directly applied to debt/loan payments. These will be included on a different row. </t>
    </r>
  </si>
  <si>
    <t>Estimated Income Subject to Long-Term Capital Gain Rates</t>
  </si>
  <si>
    <t>Estimated Income/(Loss) Subject to Ordinary Income Tax Rates</t>
  </si>
  <si>
    <t>Capital Gain</t>
  </si>
  <si>
    <t>Capital Gain Loss Limit</t>
  </si>
  <si>
    <t>Long-Term Capital Gain/(Loss) Income from Farm</t>
  </si>
  <si>
    <t>Min Soc Sec</t>
  </si>
  <si>
    <t>199a Phase Out</t>
  </si>
  <si>
    <t>199a Inc</t>
  </si>
  <si>
    <t>HoH</t>
  </si>
  <si>
    <t>2025 Long Term Capital Gains Rates</t>
  </si>
  <si>
    <t>Last Updated 9-3-2025, version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</si>
</sst>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000_);_(&quot;$&quot;* \(#,##0.000\);_(&quot;$&quot;* &quot;-&quot;???_);_(@_)"/>
    <numFmt numFmtId="166" formatCode="_(* #,##0_);_(* \(#,##0\);_(* &quot;-&quot;??_);_(@_)"/>
    <numFmt numFmtId="167" formatCode="0.000"/>
    <numFmt numFmtId="168" formatCode="_(&quot;$&quot;* #,##0_);_(&quot;$&quot;* \(#,##0\);_(&quot;$&quot;* &quot;-&quot;??_);_(@_)"/>
  </numFmts>
  <fonts count="35"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b/>
      <sz val="14"/>
      <color theme="1"/>
      <name val="Calibri (Body)"/>
    </font>
    <font>
      <b/>
      <sz val="18"/>
      <color theme="1"/>
      <name val="Calibri (Body)"/>
    </font>
    <font>
      <i/>
      <sz val="14"/>
      <color theme="1"/>
      <name val="Calibri"/>
      <family val="2"/>
      <scheme val="minor"/>
    </font>
    <font>
      <u/>
      <sz val="12"/>
      <color theme="10"/>
      <name val="Calibri"/>
      <family val="2"/>
      <scheme val="minor"/>
    </font>
    <font>
      <sz val="12"/>
      <color rgb="FF232222"/>
      <name val="Arial"/>
      <family val="2"/>
    </font>
    <font>
      <sz val="12"/>
      <color rgb="FF000000"/>
      <name val="Calibri"/>
      <family val="2"/>
      <scheme val="minor"/>
    </font>
    <font>
      <sz val="10"/>
      <color rgb="FF000000"/>
      <name val="Tahoma"/>
      <family val="2"/>
    </font>
    <font>
      <b/>
      <sz val="10"/>
      <color rgb="FF000000"/>
      <name val="Tahoma"/>
      <family val="2"/>
    </font>
    <font>
      <b/>
      <sz val="10.5"/>
      <color rgb="FF000000"/>
      <name val="Tahoma"/>
      <family val="2"/>
    </font>
    <font>
      <b/>
      <sz val="12"/>
      <color rgb="FF000000"/>
      <name val="Calibri"/>
      <family val="2"/>
      <scheme val="minor"/>
    </font>
    <font>
      <sz val="12"/>
      <color rgb="FF333333"/>
      <name val="Arial"/>
      <family val="2"/>
    </font>
    <font>
      <sz val="12"/>
      <color theme="1"/>
      <name val="Arial"/>
      <family val="2"/>
    </font>
    <font>
      <sz val="12"/>
      <color theme="1"/>
      <name val="Calibri"/>
      <family val="2"/>
    </font>
    <font>
      <sz val="10"/>
      <name val="Arial"/>
      <family val="2"/>
    </font>
    <font>
      <b/>
      <sz val="11"/>
      <color theme="1"/>
      <name val="Calibri"/>
      <family val="2"/>
      <scheme val="minor"/>
    </font>
    <font>
      <sz val="12"/>
      <name val="Calibri"/>
      <family val="2"/>
    </font>
    <font>
      <b/>
      <sz val="11"/>
      <name val="Calibri"/>
      <family val="2"/>
      <scheme val="minor"/>
    </font>
    <font>
      <sz val="11"/>
      <name val="Calibri"/>
      <family val="2"/>
      <scheme val="minor"/>
    </font>
    <font>
      <sz val="11"/>
      <name val="Calibri"/>
      <family val="2"/>
    </font>
    <font>
      <b/>
      <sz val="11"/>
      <name val="Calibri"/>
      <family val="2"/>
    </font>
    <font>
      <sz val="11"/>
      <name val="Arial"/>
      <family val="2"/>
    </font>
    <font>
      <b/>
      <sz val="9"/>
      <color rgb="FF000000"/>
      <name val="Tahoma"/>
      <family val="2"/>
    </font>
    <font>
      <sz val="9"/>
      <color rgb="FF000000"/>
      <name val="Tahoma"/>
      <family val="2"/>
    </font>
    <font>
      <sz val="12"/>
      <color theme="0" tint="-4.9989318521683403E-2"/>
      <name val="Calibri"/>
      <family val="2"/>
      <scheme val="minor"/>
    </font>
    <font>
      <b/>
      <sz val="28"/>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s>
  <borders count="5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right style="thick">
        <color auto="1"/>
      </right>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bottom/>
      <diagonal/>
    </border>
    <border>
      <left style="medium">
        <color auto="1"/>
      </left>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right/>
      <top/>
      <bottom style="medium">
        <color auto="1"/>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auto="1"/>
      </left>
      <right style="thin">
        <color auto="1"/>
      </right>
      <top/>
      <bottom style="thin">
        <color auto="1"/>
      </bottom>
      <diagonal/>
    </border>
    <border>
      <left style="medium">
        <color auto="1"/>
      </left>
      <right style="thin">
        <color auto="1"/>
      </right>
      <top style="double">
        <color auto="1"/>
      </top>
      <bottom/>
      <diagonal/>
    </border>
    <border>
      <left style="thin">
        <color auto="1"/>
      </left>
      <right style="medium">
        <color auto="1"/>
      </right>
      <top/>
      <bottom/>
      <diagonal/>
    </border>
    <border>
      <left style="thin">
        <color auto="1"/>
      </left>
      <right style="thin">
        <color auto="1"/>
      </right>
      <top/>
      <bottom style="double">
        <color indexed="64"/>
      </bottom>
      <diagonal/>
    </border>
    <border>
      <left style="thin">
        <color auto="1"/>
      </left>
      <right style="medium">
        <color auto="1"/>
      </right>
      <top/>
      <bottom style="double">
        <color indexed="64"/>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auto="1"/>
      </right>
      <top style="double">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medium">
        <color auto="1"/>
      </left>
      <right style="thin">
        <color auto="1"/>
      </right>
      <top style="medium">
        <color auto="1"/>
      </top>
      <bottom style="thin">
        <color indexed="64"/>
      </bottom>
      <diagonal/>
    </border>
    <border>
      <left/>
      <right style="medium">
        <color auto="1"/>
      </right>
      <top/>
      <bottom style="double">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style="thick">
        <color auto="1"/>
      </right>
      <top style="thick">
        <color auto="1"/>
      </top>
      <bottom style="thick">
        <color auto="1"/>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43" fontId="2"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cellStyleXfs>
  <cellXfs count="283">
    <xf numFmtId="0" fontId="0" fillId="0" borderId="0" xfId="0"/>
    <xf numFmtId="0" fontId="0" fillId="2" borderId="4" xfId="0" applyFill="1" applyBorder="1"/>
    <xf numFmtId="0" fontId="0" fillId="3" borderId="7" xfId="0" applyFill="1" applyBorder="1"/>
    <xf numFmtId="0" fontId="6" fillId="3" borderId="0" xfId="0" applyFont="1" applyFill="1" applyAlignment="1">
      <alignment horizontal="center"/>
    </xf>
    <xf numFmtId="0" fontId="6" fillId="3" borderId="8" xfId="0" applyFont="1" applyFill="1" applyBorder="1" applyAlignment="1">
      <alignment horizontal="center"/>
    </xf>
    <xf numFmtId="9" fontId="7" fillId="4" borderId="9" xfId="2" applyFont="1" applyFill="1" applyBorder="1"/>
    <xf numFmtId="44" fontId="0" fillId="4" borderId="0" xfId="1" applyFont="1" applyFill="1" applyBorder="1"/>
    <xf numFmtId="44" fontId="0" fillId="4" borderId="8" xfId="1" applyFont="1" applyFill="1" applyBorder="1"/>
    <xf numFmtId="9" fontId="7" fillId="3" borderId="9" xfId="2" applyFont="1" applyFill="1" applyBorder="1"/>
    <xf numFmtId="44" fontId="0" fillId="3" borderId="0" xfId="1" applyFont="1" applyFill="1" applyBorder="1"/>
    <xf numFmtId="44" fontId="0" fillId="3" borderId="8" xfId="1" applyFont="1" applyFill="1" applyBorder="1"/>
    <xf numFmtId="9" fontId="7" fillId="4" borderId="10" xfId="2" applyFont="1" applyFill="1" applyBorder="1"/>
    <xf numFmtId="44" fontId="0" fillId="4" borderId="5" xfId="1" applyFont="1" applyFill="1" applyBorder="1"/>
    <xf numFmtId="44" fontId="0" fillId="4" borderId="6" xfId="1" applyFont="1" applyFill="1" applyBorder="1" applyAlignment="1">
      <alignment horizontal="center"/>
    </xf>
    <xf numFmtId="44" fontId="0" fillId="4" borderId="6" xfId="1" applyFont="1" applyFill="1" applyBorder="1"/>
    <xf numFmtId="0" fontId="6" fillId="3" borderId="2" xfId="0" applyFont="1" applyFill="1" applyBorder="1" applyAlignment="1">
      <alignment horizontal="center"/>
    </xf>
    <xf numFmtId="44" fontId="0" fillId="0" borderId="0" xfId="1" applyFont="1"/>
    <xf numFmtId="9" fontId="0" fillId="0" borderId="0" xfId="2" applyFont="1"/>
    <xf numFmtId="164" fontId="0" fillId="0" borderId="0" xfId="2" applyNumberFormat="1" applyFont="1"/>
    <xf numFmtId="10" fontId="0" fillId="0" borderId="0" xfId="2" applyNumberFormat="1" applyFont="1"/>
    <xf numFmtId="0" fontId="3" fillId="0" borderId="0" xfId="0" applyFont="1" applyAlignment="1">
      <alignment horizontal="center"/>
    </xf>
    <xf numFmtId="44" fontId="0" fillId="0" borderId="0" xfId="0" applyNumberFormat="1"/>
    <xf numFmtId="0" fontId="3" fillId="0" borderId="0" xfId="0" applyFont="1" applyAlignment="1">
      <alignment horizontal="right"/>
    </xf>
    <xf numFmtId="9" fontId="3" fillId="0" borderId="0" xfId="2" applyFont="1" applyAlignment="1">
      <alignment horizontal="right"/>
    </xf>
    <xf numFmtId="44" fontId="3" fillId="0" borderId="0" xfId="0" applyNumberFormat="1" applyFont="1"/>
    <xf numFmtId="0" fontId="3" fillId="0" borderId="0" xfId="0" applyFont="1" applyAlignment="1">
      <alignment horizontal="center" vertical="center"/>
    </xf>
    <xf numFmtId="0" fontId="6" fillId="3" borderId="3" xfId="0" applyFont="1" applyFill="1" applyBorder="1" applyAlignment="1">
      <alignment horizontal="center"/>
    </xf>
    <xf numFmtId="0" fontId="6" fillId="3" borderId="1" xfId="0" applyFont="1" applyFill="1" applyBorder="1" applyAlignment="1">
      <alignment horizontal="center"/>
    </xf>
    <xf numFmtId="44" fontId="0" fillId="4" borderId="11" xfId="1" applyFont="1" applyFill="1" applyBorder="1"/>
    <xf numFmtId="44" fontId="0" fillId="3" borderId="11" xfId="1" applyFont="1" applyFill="1" applyBorder="1"/>
    <xf numFmtId="44" fontId="0" fillId="4" borderId="4" xfId="1" applyFont="1" applyFill="1" applyBorder="1"/>
    <xf numFmtId="49" fontId="0" fillId="0" borderId="0" xfId="0" applyNumberFormat="1" applyAlignment="1">
      <alignment horizontal="right"/>
    </xf>
    <xf numFmtId="0" fontId="0" fillId="6" borderId="0" xfId="0" applyFill="1"/>
    <xf numFmtId="49" fontId="0" fillId="6" borderId="0" xfId="0" applyNumberFormat="1" applyFill="1" applyAlignment="1">
      <alignment horizontal="right"/>
    </xf>
    <xf numFmtId="49" fontId="0" fillId="6" borderId="13" xfId="0" applyNumberFormat="1" applyFill="1" applyBorder="1" applyAlignment="1">
      <alignment horizontal="right"/>
    </xf>
    <xf numFmtId="0" fontId="0" fillId="6" borderId="14" xfId="0" applyFill="1" applyBorder="1"/>
    <xf numFmtId="49" fontId="0" fillId="6" borderId="16" xfId="0" applyNumberFormat="1" applyFill="1" applyBorder="1" applyAlignment="1">
      <alignment horizontal="right"/>
    </xf>
    <xf numFmtId="0" fontId="0" fillId="6" borderId="17" xfId="0" applyFill="1" applyBorder="1"/>
    <xf numFmtId="0" fontId="7" fillId="6" borderId="0" xfId="0" applyFont="1" applyFill="1"/>
    <xf numFmtId="0" fontId="0" fillId="6" borderId="0" xfId="0" applyFill="1" applyAlignment="1">
      <alignment vertical="top" wrapText="1"/>
    </xf>
    <xf numFmtId="0" fontId="0" fillId="6" borderId="17" xfId="0" applyFill="1" applyBorder="1" applyAlignment="1">
      <alignment vertical="top" wrapText="1"/>
    </xf>
    <xf numFmtId="0" fontId="0" fillId="6" borderId="15" xfId="0" applyFill="1" applyBorder="1"/>
    <xf numFmtId="0" fontId="0" fillId="6" borderId="0" xfId="0" applyFill="1" applyAlignment="1">
      <alignment horizontal="left" vertical="top"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44" fontId="0" fillId="4" borderId="4" xfId="1" applyFont="1" applyFill="1" applyBorder="1" applyAlignment="1">
      <alignment horizontal="center"/>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3" fillId="0" borderId="0" xfId="0" applyFont="1"/>
    <xf numFmtId="44" fontId="0" fillId="0" borderId="0" xfId="1" applyFont="1" applyFill="1" applyBorder="1"/>
    <xf numFmtId="0" fontId="13" fillId="6" borderId="0" xfId="3" applyFill="1"/>
    <xf numFmtId="0" fontId="14" fillId="6" borderId="0" xfId="0" applyFont="1" applyFill="1" applyAlignment="1">
      <alignment wrapText="1"/>
    </xf>
    <xf numFmtId="0" fontId="14" fillId="6" borderId="0" xfId="0" applyFont="1" applyFill="1" applyAlignment="1">
      <alignment vertical="center"/>
    </xf>
    <xf numFmtId="0" fontId="0" fillId="6" borderId="0" xfId="0" applyFill="1" applyAlignment="1">
      <alignment wrapText="1"/>
    </xf>
    <xf numFmtId="0" fontId="20" fillId="6" borderId="0" xfId="0" applyFont="1" applyFill="1"/>
    <xf numFmtId="0" fontId="21" fillId="6" borderId="0" xfId="0" applyFont="1" applyFill="1"/>
    <xf numFmtId="0" fontId="0" fillId="6" borderId="13" xfId="0" applyFill="1" applyBorder="1"/>
    <xf numFmtId="0" fontId="5" fillId="6" borderId="14" xfId="0" applyFont="1" applyFill="1" applyBorder="1"/>
    <xf numFmtId="0" fontId="0" fillId="6" borderId="16" xfId="0" applyFill="1" applyBorder="1"/>
    <xf numFmtId="0" fontId="0" fillId="6" borderId="18" xfId="0" applyFill="1" applyBorder="1"/>
    <xf numFmtId="0" fontId="4" fillId="6" borderId="19" xfId="0" applyFont="1" applyFill="1" applyBorder="1"/>
    <xf numFmtId="0" fontId="0" fillId="0" borderId="24" xfId="0" applyBorder="1"/>
    <xf numFmtId="0" fontId="0" fillId="0" borderId="25" xfId="0" applyBorder="1"/>
    <xf numFmtId="0" fontId="0" fillId="6" borderId="24" xfId="0" applyFill="1" applyBorder="1"/>
    <xf numFmtId="0" fontId="7" fillId="6" borderId="24" xfId="0" applyFont="1" applyFill="1" applyBorder="1"/>
    <xf numFmtId="0" fontId="5" fillId="2" borderId="5" xfId="0" applyFont="1" applyFill="1" applyBorder="1" applyAlignment="1">
      <alignment horizontal="center"/>
    </xf>
    <xf numFmtId="9" fontId="0" fillId="0" borderId="0" xfId="0" applyNumberFormat="1"/>
    <xf numFmtId="43" fontId="0" fillId="0" borderId="0" xfId="4" applyFont="1"/>
    <xf numFmtId="166" fontId="0" fillId="0" borderId="0" xfId="4" applyNumberFormat="1" applyFont="1"/>
    <xf numFmtId="44" fontId="0" fillId="7" borderId="0" xfId="1" applyFont="1" applyFill="1" applyBorder="1"/>
    <xf numFmtId="44" fontId="0" fillId="7" borderId="8" xfId="1" applyFont="1" applyFill="1" applyBorder="1"/>
    <xf numFmtId="0" fontId="25" fillId="0" borderId="0" xfId="0" applyFont="1"/>
    <xf numFmtId="3" fontId="25" fillId="7" borderId="26" xfId="0" applyNumberFormat="1" applyFont="1" applyFill="1" applyBorder="1"/>
    <xf numFmtId="10" fontId="25" fillId="7" borderId="31" xfId="0" applyNumberFormat="1" applyFont="1" applyFill="1" applyBorder="1"/>
    <xf numFmtId="0" fontId="25" fillId="7" borderId="31" xfId="0" applyFont="1" applyFill="1" applyBorder="1"/>
    <xf numFmtId="3" fontId="25" fillId="7" borderId="27" xfId="0" applyNumberFormat="1" applyFont="1" applyFill="1" applyBorder="1"/>
    <xf numFmtId="10" fontId="25" fillId="7" borderId="26" xfId="0" applyNumberFormat="1" applyFont="1" applyFill="1" applyBorder="1"/>
    <xf numFmtId="10" fontId="25" fillId="7" borderId="27" xfId="0" applyNumberFormat="1" applyFont="1" applyFill="1" applyBorder="1"/>
    <xf numFmtId="166" fontId="25" fillId="7" borderId="26" xfId="4" applyNumberFormat="1" applyFont="1" applyFill="1" applyBorder="1"/>
    <xf numFmtId="0" fontId="25" fillId="7" borderId="27" xfId="0" applyFont="1" applyFill="1" applyBorder="1"/>
    <xf numFmtId="167" fontId="25" fillId="0" borderId="0" xfId="0" applyNumberFormat="1" applyFont="1"/>
    <xf numFmtId="166" fontId="25" fillId="7" borderId="28" xfId="4" applyNumberFormat="1" applyFont="1" applyFill="1" applyBorder="1"/>
    <xf numFmtId="166" fontId="25" fillId="7" borderId="13" xfId="4" applyNumberFormat="1" applyFont="1" applyFill="1" applyBorder="1"/>
    <xf numFmtId="166" fontId="25" fillId="7" borderId="14" xfId="4" applyNumberFormat="1" applyFont="1" applyFill="1" applyBorder="1"/>
    <xf numFmtId="0" fontId="25" fillId="7" borderId="14" xfId="0" applyFont="1" applyFill="1" applyBorder="1"/>
    <xf numFmtId="0" fontId="25" fillId="7" borderId="29" xfId="0" applyFont="1" applyFill="1" applyBorder="1"/>
    <xf numFmtId="166" fontId="25" fillId="7" borderId="30" xfId="4" applyNumberFormat="1" applyFont="1" applyFill="1" applyBorder="1"/>
    <xf numFmtId="166" fontId="25" fillId="7" borderId="19" xfId="4" applyNumberFormat="1" applyFont="1" applyFill="1" applyBorder="1"/>
    <xf numFmtId="0" fontId="25" fillId="7" borderId="20" xfId="0" applyFont="1" applyFill="1" applyBorder="1"/>
    <xf numFmtId="44" fontId="0" fillId="0" borderId="0" xfId="1" applyFont="1" applyFill="1"/>
    <xf numFmtId="0" fontId="3" fillId="0" borderId="0" xfId="0" applyFont="1" applyAlignment="1">
      <alignment horizontal="left"/>
    </xf>
    <xf numFmtId="0" fontId="0" fillId="2" borderId="1" xfId="0" applyFill="1" applyBorder="1"/>
    <xf numFmtId="0" fontId="0" fillId="2" borderId="2" xfId="0" applyFill="1" applyBorder="1"/>
    <xf numFmtId="0" fontId="0" fillId="2" borderId="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8" xfId="0" applyFill="1" applyBorder="1" applyAlignment="1">
      <alignment horizontal="center"/>
    </xf>
    <xf numFmtId="9" fontId="0" fillId="7" borderId="9" xfId="2" applyFont="1" applyFill="1" applyBorder="1"/>
    <xf numFmtId="9" fontId="0" fillId="7" borderId="10" xfId="2" applyFont="1" applyFill="1" applyBorder="1"/>
    <xf numFmtId="0" fontId="0" fillId="3" borderId="2" xfId="0" applyFill="1" applyBorder="1" applyAlignment="1">
      <alignment horizontal="center"/>
    </xf>
    <xf numFmtId="9" fontId="0" fillId="0" borderId="19" xfId="0" applyNumberFormat="1" applyBorder="1"/>
    <xf numFmtId="166" fontId="0" fillId="0" borderId="19" xfId="4" applyNumberFormat="1" applyFont="1" applyBorder="1"/>
    <xf numFmtId="168" fontId="0" fillId="0" borderId="0" xfId="0" applyNumberFormat="1"/>
    <xf numFmtId="0" fontId="24" fillId="0" borderId="0" xfId="0" applyFont="1"/>
    <xf numFmtId="0" fontId="1" fillId="0" borderId="0" xfId="0" applyFont="1"/>
    <xf numFmtId="166" fontId="1" fillId="0" borderId="0" xfId="4" applyNumberFormat="1" applyFont="1"/>
    <xf numFmtId="0" fontId="26" fillId="0" borderId="0" xfId="0" applyFont="1"/>
    <xf numFmtId="0" fontId="27" fillId="0" borderId="0" xfId="0" applyFont="1"/>
    <xf numFmtId="0" fontId="27" fillId="0" borderId="0" xfId="0" applyFont="1" applyAlignment="1">
      <alignment horizontal="right"/>
    </xf>
    <xf numFmtId="0" fontId="24" fillId="0" borderId="19" xfId="0" applyFont="1" applyBorder="1"/>
    <xf numFmtId="166" fontId="1" fillId="0" borderId="0" xfId="4" applyNumberFormat="1" applyFont="1" applyBorder="1"/>
    <xf numFmtId="0" fontId="1" fillId="0" borderId="19" xfId="0" applyFont="1" applyBorder="1"/>
    <xf numFmtId="166" fontId="1" fillId="0" borderId="19" xfId="0" applyNumberFormat="1" applyFont="1" applyBorder="1"/>
    <xf numFmtId="166" fontId="1" fillId="0" borderId="0" xfId="0" applyNumberFormat="1" applyFont="1"/>
    <xf numFmtId="166" fontId="1" fillId="0" borderId="19" xfId="4" applyNumberFormat="1" applyFont="1" applyBorder="1"/>
    <xf numFmtId="166" fontId="1" fillId="0" borderId="23" xfId="4" applyNumberFormat="1" applyFont="1" applyBorder="1"/>
    <xf numFmtId="43" fontId="27" fillId="0" borderId="0" xfId="4" applyFont="1"/>
    <xf numFmtId="43" fontId="27" fillId="0" borderId="0" xfId="4" applyFont="1" applyFill="1"/>
    <xf numFmtId="43" fontId="27" fillId="0" borderId="19" xfId="4" applyFont="1" applyBorder="1"/>
    <xf numFmtId="43" fontId="27" fillId="0" borderId="19" xfId="4" applyFont="1" applyFill="1" applyBorder="1"/>
    <xf numFmtId="0" fontId="27" fillId="0" borderId="0" xfId="0" applyFont="1" applyAlignment="1">
      <alignment horizontal="center"/>
    </xf>
    <xf numFmtId="43" fontId="1" fillId="0" borderId="0" xfId="0" applyNumberFormat="1" applyFont="1"/>
    <xf numFmtId="0" fontId="28" fillId="0" borderId="0" xfId="0" applyFont="1"/>
    <xf numFmtId="43" fontId="28" fillId="0" borderId="0" xfId="0" applyNumberFormat="1" applyFont="1"/>
    <xf numFmtId="0" fontId="29" fillId="0" borderId="0" xfId="5" applyFont="1"/>
    <xf numFmtId="0" fontId="28" fillId="0" borderId="0" xfId="5" applyFont="1"/>
    <xf numFmtId="166" fontId="28" fillId="8" borderId="0" xfId="6" applyNumberFormat="1" applyFont="1" applyFill="1"/>
    <xf numFmtId="0" fontId="28" fillId="0" borderId="0" xfId="5" applyFont="1" applyAlignment="1">
      <alignment horizontal="left"/>
    </xf>
    <xf numFmtId="166" fontId="28" fillId="0" borderId="0" xfId="6" applyNumberFormat="1" applyFont="1"/>
    <xf numFmtId="166" fontId="28" fillId="0" borderId="0" xfId="5" applyNumberFormat="1" applyFont="1"/>
    <xf numFmtId="166" fontId="28" fillId="0" borderId="0" xfId="6" applyNumberFormat="1" applyFont="1" applyFill="1"/>
    <xf numFmtId="166" fontId="28" fillId="0" borderId="0" xfId="6" applyNumberFormat="1" applyFont="1" applyFill="1" applyProtection="1"/>
    <xf numFmtId="166" fontId="28" fillId="0" borderId="0" xfId="6" applyNumberFormat="1" applyFont="1" applyProtection="1"/>
    <xf numFmtId="0" fontId="29" fillId="0" borderId="0" xfId="5" applyFont="1" applyAlignment="1">
      <alignment horizontal="left"/>
    </xf>
    <xf numFmtId="10" fontId="28" fillId="0" borderId="0" xfId="7" applyNumberFormat="1" applyFont="1" applyFill="1"/>
    <xf numFmtId="166" fontId="28" fillId="8" borderId="0" xfId="5" applyNumberFormat="1" applyFont="1" applyFill="1"/>
    <xf numFmtId="166" fontId="28" fillId="0" borderId="0" xfId="5" applyNumberFormat="1" applyFont="1" applyAlignment="1">
      <alignment horizontal="left"/>
    </xf>
    <xf numFmtId="10" fontId="28" fillId="0" borderId="0" xfId="5" applyNumberFormat="1" applyFont="1" applyAlignment="1">
      <alignment horizontal="right"/>
    </xf>
    <xf numFmtId="10" fontId="28" fillId="0" borderId="0" xfId="7" applyNumberFormat="1" applyFont="1"/>
    <xf numFmtId="0" fontId="30" fillId="0" borderId="0" xfId="5" applyFont="1"/>
    <xf numFmtId="0" fontId="0" fillId="6" borderId="33" xfId="0" applyFill="1" applyBorder="1" applyAlignment="1">
      <alignment horizontal="right"/>
    </xf>
    <xf numFmtId="0" fontId="0" fillId="0" borderId="34" xfId="0" applyBorder="1" applyAlignment="1">
      <alignment horizontal="right"/>
    </xf>
    <xf numFmtId="0" fontId="0" fillId="0" borderId="33" xfId="0" applyBorder="1"/>
    <xf numFmtId="0" fontId="0" fillId="0" borderId="35" xfId="0" applyBorder="1" applyAlignment="1">
      <alignment horizontal="right"/>
    </xf>
    <xf numFmtId="0" fontId="0" fillId="0" borderId="36" xfId="0" applyBorder="1" applyAlignment="1">
      <alignment horizontal="right"/>
    </xf>
    <xf numFmtId="0" fontId="3" fillId="0" borderId="34" xfId="0" applyFont="1" applyBorder="1" applyAlignment="1">
      <alignment horizontal="right"/>
    </xf>
    <xf numFmtId="0" fontId="22" fillId="0" borderId="36" xfId="0" applyFont="1" applyBorder="1" applyAlignment="1">
      <alignment horizontal="right"/>
    </xf>
    <xf numFmtId="0" fontId="0" fillId="0" borderId="34" xfId="0" applyBorder="1"/>
    <xf numFmtId="0" fontId="3" fillId="0" borderId="35" xfId="0" applyFont="1" applyBorder="1" applyAlignment="1">
      <alignment horizontal="right"/>
    </xf>
    <xf numFmtId="0" fontId="8" fillId="5" borderId="32" xfId="0" applyFont="1" applyFill="1" applyBorder="1" applyAlignment="1">
      <alignment horizontal="right"/>
    </xf>
    <xf numFmtId="0" fontId="3" fillId="6" borderId="22" xfId="0" applyFont="1" applyFill="1" applyBorder="1" applyAlignment="1">
      <alignment horizontal="center"/>
    </xf>
    <xf numFmtId="0" fontId="3" fillId="0" borderId="38" xfId="0" applyFont="1" applyBorder="1" applyAlignment="1">
      <alignment horizontal="right"/>
    </xf>
    <xf numFmtId="44" fontId="3" fillId="6" borderId="0" xfId="0" applyNumberFormat="1" applyFont="1" applyFill="1"/>
    <xf numFmtId="44" fontId="0" fillId="0" borderId="31" xfId="1" applyFont="1" applyFill="1" applyBorder="1"/>
    <xf numFmtId="44" fontId="0" fillId="0" borderId="39" xfId="1" applyFont="1" applyFill="1" applyBorder="1"/>
    <xf numFmtId="10" fontId="0" fillId="3" borderId="31" xfId="2" applyNumberFormat="1" applyFont="1" applyFill="1" applyBorder="1" applyProtection="1">
      <protection locked="0"/>
    </xf>
    <xf numFmtId="10" fontId="0" fillId="3" borderId="39" xfId="2" applyNumberFormat="1" applyFont="1" applyFill="1" applyBorder="1" applyProtection="1">
      <protection locked="0"/>
    </xf>
    <xf numFmtId="10" fontId="0" fillId="4" borderId="31" xfId="2" applyNumberFormat="1" applyFont="1" applyFill="1" applyBorder="1" applyProtection="1">
      <protection locked="0"/>
    </xf>
    <xf numFmtId="10" fontId="0" fillId="4" borderId="39" xfId="2" applyNumberFormat="1" applyFont="1" applyFill="1" applyBorder="1" applyProtection="1">
      <protection locked="0"/>
    </xf>
    <xf numFmtId="44" fontId="0" fillId="4" borderId="31" xfId="1" applyFont="1" applyFill="1" applyBorder="1" applyProtection="1">
      <protection locked="0"/>
    </xf>
    <xf numFmtId="44" fontId="0" fillId="4" borderId="39" xfId="1" applyFont="1" applyFill="1" applyBorder="1" applyProtection="1">
      <protection locked="0"/>
    </xf>
    <xf numFmtId="44" fontId="0" fillId="4" borderId="40" xfId="1" applyFont="1" applyFill="1" applyBorder="1" applyProtection="1">
      <protection locked="0"/>
    </xf>
    <xf numFmtId="0" fontId="0" fillId="6" borderId="31" xfId="0" applyFill="1" applyBorder="1"/>
    <xf numFmtId="0" fontId="0" fillId="6" borderId="39" xfId="0" applyFill="1" applyBorder="1"/>
    <xf numFmtId="44" fontId="0" fillId="6" borderId="31" xfId="1" applyFont="1" applyFill="1" applyBorder="1" applyProtection="1"/>
    <xf numFmtId="44" fontId="0" fillId="6" borderId="39" xfId="1" applyFont="1" applyFill="1" applyBorder="1" applyProtection="1"/>
    <xf numFmtId="44" fontId="3" fillId="0" borderId="31" xfId="1" applyFont="1" applyBorder="1" applyProtection="1"/>
    <xf numFmtId="44" fontId="3" fillId="0" borderId="39" xfId="1" applyFont="1" applyBorder="1" applyProtection="1"/>
    <xf numFmtId="0" fontId="3" fillId="0" borderId="44" xfId="0" applyFont="1" applyBorder="1" applyAlignment="1">
      <alignment horizontal="right"/>
    </xf>
    <xf numFmtId="0" fontId="3" fillId="0" borderId="33" xfId="0" applyFont="1" applyBorder="1" applyAlignment="1">
      <alignment horizontal="right"/>
    </xf>
    <xf numFmtId="0" fontId="3" fillId="5" borderId="33" xfId="0" applyFont="1" applyFill="1" applyBorder="1" applyAlignment="1">
      <alignment horizontal="right"/>
    </xf>
    <xf numFmtId="44" fontId="3" fillId="0" borderId="40" xfId="1" applyFont="1" applyFill="1" applyBorder="1" applyProtection="1">
      <protection locked="0"/>
    </xf>
    <xf numFmtId="44" fontId="3" fillId="0" borderId="41" xfId="1" applyFont="1" applyFill="1" applyBorder="1" applyProtection="1">
      <protection locked="0"/>
    </xf>
    <xf numFmtId="44" fontId="3" fillId="6" borderId="31" xfId="1" applyFont="1" applyFill="1" applyBorder="1" applyProtection="1"/>
    <xf numFmtId="44" fontId="3" fillId="0" borderId="39" xfId="1" applyFont="1" applyFill="1" applyBorder="1" applyProtection="1"/>
    <xf numFmtId="44" fontId="3" fillId="0" borderId="31" xfId="1" applyFont="1" applyFill="1" applyBorder="1" applyProtection="1"/>
    <xf numFmtId="0" fontId="0" fillId="6" borderId="0" xfId="0" applyFill="1" applyAlignment="1">
      <alignment horizontal="center"/>
    </xf>
    <xf numFmtId="44" fontId="3" fillId="0" borderId="41" xfId="1" applyFont="1" applyFill="1" applyBorder="1" applyProtection="1"/>
    <xf numFmtId="10" fontId="0" fillId="6" borderId="31" xfId="2" applyNumberFormat="1" applyFont="1" applyFill="1" applyBorder="1" applyProtection="1"/>
    <xf numFmtId="44" fontId="0" fillId="6" borderId="40" xfId="1" applyFont="1" applyFill="1" applyBorder="1" applyProtection="1"/>
    <xf numFmtId="44" fontId="0" fillId="0" borderId="31" xfId="1" applyFont="1" applyFill="1" applyBorder="1" applyProtection="1"/>
    <xf numFmtId="44" fontId="0" fillId="0" borderId="40" xfId="1" applyFont="1" applyFill="1" applyBorder="1" applyProtection="1"/>
    <xf numFmtId="44" fontId="33" fillId="6" borderId="31" xfId="1" applyFont="1" applyFill="1" applyBorder="1" applyProtection="1"/>
    <xf numFmtId="44" fontId="0" fillId="0" borderId="39" xfId="1" applyFont="1" applyFill="1" applyBorder="1" applyProtection="1"/>
    <xf numFmtId="44" fontId="0" fillId="0" borderId="41" xfId="1" applyFont="1" applyFill="1" applyBorder="1" applyProtection="1"/>
    <xf numFmtId="0" fontId="3" fillId="6" borderId="0" xfId="0" applyFont="1" applyFill="1"/>
    <xf numFmtId="0" fontId="3" fillId="6" borderId="0" xfId="0" applyFont="1" applyFill="1" applyAlignment="1">
      <alignment horizontal="center"/>
    </xf>
    <xf numFmtId="0" fontId="3" fillId="6" borderId="0" xfId="0" applyFont="1" applyFill="1" applyAlignment="1">
      <alignment horizontal="center" wrapText="1"/>
    </xf>
    <xf numFmtId="0" fontId="19" fillId="6" borderId="0" xfId="0" applyFont="1" applyFill="1" applyAlignment="1">
      <alignment horizontal="left"/>
    </xf>
    <xf numFmtId="0" fontId="0" fillId="6" borderId="0" xfId="1" applyNumberFormat="1" applyFont="1" applyFill="1" applyBorder="1" applyProtection="1"/>
    <xf numFmtId="0" fontId="15" fillId="6" borderId="0" xfId="0" applyFont="1" applyFill="1" applyAlignment="1">
      <alignment horizontal="left"/>
    </xf>
    <xf numFmtId="0" fontId="19" fillId="6" borderId="0" xfId="0" applyFont="1" applyFill="1" applyAlignment="1">
      <alignment horizontal="center"/>
    </xf>
    <xf numFmtId="44" fontId="0" fillId="6" borderId="0" xfId="1" applyFont="1" applyFill="1" applyBorder="1" applyProtection="1"/>
    <xf numFmtId="10" fontId="0" fillId="6" borderId="0" xfId="0" applyNumberFormat="1" applyFill="1"/>
    <xf numFmtId="0" fontId="3" fillId="6" borderId="0" xfId="0" applyFont="1" applyFill="1" applyAlignment="1">
      <alignment horizontal="left"/>
    </xf>
    <xf numFmtId="44" fontId="0" fillId="6" borderId="0" xfId="1" applyFont="1" applyFill="1" applyBorder="1" applyProtection="1">
      <protection locked="0"/>
    </xf>
    <xf numFmtId="49" fontId="7" fillId="6" borderId="16" xfId="0" applyNumberFormat="1" applyFont="1" applyFill="1" applyBorder="1" applyAlignment="1">
      <alignment vertical="center"/>
    </xf>
    <xf numFmtId="49" fontId="7" fillId="6" borderId="0" xfId="0" applyNumberFormat="1" applyFont="1" applyFill="1" applyAlignment="1">
      <alignment vertical="center"/>
    </xf>
    <xf numFmtId="0" fontId="7" fillId="6" borderId="0" xfId="0" applyFont="1" applyFill="1" applyAlignment="1">
      <alignment vertical="top" wrapText="1"/>
    </xf>
    <xf numFmtId="0" fontId="7" fillId="6" borderId="17" xfId="0" applyFont="1" applyFill="1" applyBorder="1" applyAlignment="1">
      <alignment vertical="top" wrapText="1"/>
    </xf>
    <xf numFmtId="44" fontId="3" fillId="0" borderId="40" xfId="1" applyFont="1" applyFill="1" applyBorder="1" applyProtection="1"/>
    <xf numFmtId="0" fontId="0" fillId="6" borderId="49" xfId="0" applyFill="1" applyBorder="1"/>
    <xf numFmtId="0" fontId="0" fillId="4" borderId="49" xfId="0" applyFill="1" applyBorder="1" applyProtection="1">
      <protection locked="0"/>
    </xf>
    <xf numFmtId="44" fontId="0" fillId="6" borderId="49" xfId="1" applyFont="1" applyFill="1" applyBorder="1" applyProtection="1"/>
    <xf numFmtId="0" fontId="0" fillId="4" borderId="48" xfId="0" applyFill="1" applyBorder="1" applyProtection="1">
      <protection locked="0"/>
    </xf>
    <xf numFmtId="0" fontId="0" fillId="0" borderId="50" xfId="0" applyBorder="1" applyAlignment="1">
      <alignment horizontal="right"/>
    </xf>
    <xf numFmtId="0" fontId="0" fillId="6" borderId="37" xfId="0" applyFill="1" applyBorder="1" applyAlignment="1">
      <alignment horizontal="right"/>
    </xf>
    <xf numFmtId="3" fontId="25" fillId="7" borderId="28" xfId="0" applyNumberFormat="1" applyFont="1" applyFill="1" applyBorder="1"/>
    <xf numFmtId="44" fontId="0" fillId="6" borderId="31" xfId="1" applyFont="1" applyFill="1" applyBorder="1"/>
    <xf numFmtId="44" fontId="0" fillId="6" borderId="39" xfId="1" applyFont="1" applyFill="1" applyBorder="1"/>
    <xf numFmtId="44" fontId="0" fillId="6" borderId="40" xfId="1" applyFont="1" applyFill="1" applyBorder="1"/>
    <xf numFmtId="44" fontId="0" fillId="6" borderId="41" xfId="1" applyFont="1" applyFill="1" applyBorder="1"/>
    <xf numFmtId="44" fontId="3" fillId="0" borderId="31" xfId="1" applyFont="1" applyBorder="1"/>
    <xf numFmtId="44" fontId="3" fillId="0" borderId="39" xfId="1" applyFont="1" applyBorder="1"/>
    <xf numFmtId="44" fontId="0" fillId="0" borderId="31" xfId="1" applyFont="1" applyBorder="1"/>
    <xf numFmtId="44" fontId="0" fillId="0" borderId="39" xfId="1" applyFont="1" applyBorder="1"/>
    <xf numFmtId="44" fontId="0" fillId="0" borderId="40" xfId="1" applyFont="1" applyBorder="1"/>
    <xf numFmtId="44" fontId="0" fillId="0" borderId="51" xfId="1" applyFont="1" applyBorder="1"/>
    <xf numFmtId="44" fontId="0" fillId="0" borderId="41" xfId="1" applyFont="1" applyBorder="1"/>
    <xf numFmtId="44" fontId="3" fillId="6" borderId="45" xfId="1" applyFont="1" applyFill="1" applyBorder="1"/>
    <xf numFmtId="44" fontId="3" fillId="6" borderId="46" xfId="1" applyFont="1" applyFill="1" applyBorder="1"/>
    <xf numFmtId="44" fontId="3" fillId="6" borderId="28" xfId="1" applyFont="1" applyFill="1" applyBorder="1"/>
    <xf numFmtId="44" fontId="3" fillId="6" borderId="47" xfId="1" applyFont="1" applyFill="1" applyBorder="1"/>
    <xf numFmtId="44" fontId="3" fillId="0" borderId="28" xfId="1" applyFont="1" applyFill="1" applyBorder="1"/>
    <xf numFmtId="44" fontId="3" fillId="0" borderId="47" xfId="1" applyFont="1" applyFill="1" applyBorder="1"/>
    <xf numFmtId="44" fontId="3" fillId="0" borderId="31" xfId="1" applyFont="1" applyFill="1" applyBorder="1"/>
    <xf numFmtId="44" fontId="3" fillId="0" borderId="40" xfId="1" applyFont="1" applyFill="1" applyBorder="1"/>
    <xf numFmtId="44" fontId="3" fillId="6" borderId="42" xfId="1" applyFont="1" applyFill="1" applyBorder="1"/>
    <xf numFmtId="44" fontId="3" fillId="0" borderId="42" xfId="1" applyFont="1" applyBorder="1"/>
    <xf numFmtId="44" fontId="3" fillId="0" borderId="43" xfId="1" applyFont="1" applyBorder="1"/>
    <xf numFmtId="44" fontId="8" fillId="5" borderId="31" xfId="1" applyFont="1" applyFill="1" applyBorder="1"/>
    <xf numFmtId="44" fontId="8" fillId="5" borderId="39" xfId="1" applyFont="1" applyFill="1" applyBorder="1"/>
    <xf numFmtId="44" fontId="0" fillId="0" borderId="21" xfId="1" applyFont="1" applyFill="1" applyBorder="1"/>
    <xf numFmtId="44" fontId="0" fillId="0" borderId="26" xfId="1" applyFont="1" applyFill="1" applyBorder="1"/>
    <xf numFmtId="44" fontId="3" fillId="5" borderId="52" xfId="0" applyNumberFormat="1" applyFont="1" applyFill="1" applyBorder="1"/>
    <xf numFmtId="165" fontId="9" fillId="0" borderId="12" xfId="0" applyNumberFormat="1" applyFont="1" applyBorder="1"/>
    <xf numFmtId="44" fontId="0" fillId="4" borderId="55" xfId="1" applyFont="1" applyFill="1" applyBorder="1"/>
    <xf numFmtId="0" fontId="0" fillId="5" borderId="0" xfId="0" applyFill="1"/>
    <xf numFmtId="44" fontId="0" fillId="5" borderId="0" xfId="1" applyFont="1" applyFill="1"/>
    <xf numFmtId="0" fontId="0" fillId="0" borderId="6" xfId="0" applyBorder="1"/>
    <xf numFmtId="44" fontId="0" fillId="3" borderId="8" xfId="1" applyFont="1" applyFill="1" applyBorder="1" applyAlignment="1">
      <alignment horizontal="center"/>
    </xf>
    <xf numFmtId="44" fontId="0" fillId="7" borderId="0" xfId="1" applyFont="1" applyFill="1" applyBorder="1" applyProtection="1"/>
    <xf numFmtId="44" fontId="0" fillId="4" borderId="0" xfId="1" applyFont="1" applyFill="1" applyBorder="1" applyProtection="1"/>
    <xf numFmtId="44" fontId="0" fillId="0" borderId="0" xfId="1" applyFont="1" applyProtection="1"/>
    <xf numFmtId="44" fontId="0" fillId="7" borderId="0" xfId="1" applyFont="1" applyFill="1" applyProtection="1"/>
    <xf numFmtId="44" fontId="0" fillId="3" borderId="0" xfId="1" applyFont="1" applyFill="1" applyBorder="1" applyAlignment="1">
      <alignment horizontal="center"/>
    </xf>
    <xf numFmtId="44" fontId="0" fillId="4" borderId="5" xfId="1" applyFont="1" applyFill="1" applyBorder="1" applyAlignment="1">
      <alignment horizontal="center"/>
    </xf>
    <xf numFmtId="0" fontId="14" fillId="6" borderId="0" xfId="0" applyFont="1" applyFill="1" applyAlignment="1">
      <alignment horizontal="left" vertical="center" wrapText="1"/>
    </xf>
    <xf numFmtId="0" fontId="14" fillId="6" borderId="0" xfId="0" applyFont="1" applyFill="1" applyAlignment="1">
      <alignment horizontal="left" vertical="top"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wrapText="1"/>
    </xf>
    <xf numFmtId="0" fontId="0" fillId="6" borderId="17" xfId="0" applyFill="1" applyBorder="1" applyAlignment="1">
      <alignment horizontal="left" vertical="top" wrapText="1"/>
    </xf>
    <xf numFmtId="0" fontId="5" fillId="6" borderId="0" xfId="0" applyFont="1" applyFill="1" applyAlignment="1">
      <alignment horizontal="center"/>
    </xf>
    <xf numFmtId="0" fontId="0" fillId="6" borderId="19" xfId="0" applyFill="1" applyBorder="1" applyAlignment="1">
      <alignment horizontal="left" wrapText="1"/>
    </xf>
    <xf numFmtId="0" fontId="0" fillId="6" borderId="20" xfId="0" applyFill="1" applyBorder="1" applyAlignment="1">
      <alignment horizontal="left" wrapText="1"/>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7" fillId="6" borderId="0" xfId="0" applyFont="1" applyFill="1" applyAlignment="1">
      <alignment horizontal="left" vertical="center" wrapText="1"/>
    </xf>
    <xf numFmtId="0" fontId="7" fillId="6" borderId="17" xfId="0" applyFont="1" applyFill="1" applyBorder="1" applyAlignment="1">
      <alignment horizontal="left" vertical="center" wrapText="1"/>
    </xf>
    <xf numFmtId="49" fontId="7" fillId="0" borderId="16" xfId="0" applyNumberFormat="1" applyFont="1" applyBorder="1" applyAlignment="1">
      <alignment horizontal="center" vertical="center"/>
    </xf>
    <xf numFmtId="49" fontId="7" fillId="0" borderId="0" xfId="0" applyNumberFormat="1" applyFont="1" applyAlignment="1">
      <alignment horizontal="center" vertical="center"/>
    </xf>
    <xf numFmtId="0" fontId="0" fillId="6" borderId="0" xfId="0" applyFill="1" applyAlignment="1">
      <alignment horizontal="right"/>
    </xf>
    <xf numFmtId="0" fontId="7" fillId="6" borderId="19" xfId="0" applyFont="1" applyFill="1" applyBorder="1" applyAlignment="1">
      <alignment horizontal="left" vertical="center" wrapText="1"/>
    </xf>
    <xf numFmtId="0" fontId="7" fillId="6" borderId="20" xfId="0" applyFont="1" applyFill="1" applyBorder="1" applyAlignment="1">
      <alignment horizontal="left" vertical="center" wrapText="1"/>
    </xf>
    <xf numFmtId="49" fontId="7" fillId="6" borderId="18" xfId="0" applyNumberFormat="1" applyFont="1" applyFill="1" applyBorder="1" applyAlignment="1">
      <alignment horizontal="center" vertical="center"/>
    </xf>
    <xf numFmtId="49" fontId="7" fillId="6" borderId="19" xfId="0" applyNumberFormat="1" applyFont="1" applyFill="1" applyBorder="1" applyAlignment="1">
      <alignment horizontal="center" vertical="center"/>
    </xf>
    <xf numFmtId="49" fontId="34" fillId="6" borderId="16" xfId="0" applyNumberFormat="1" applyFont="1" applyFill="1" applyBorder="1" applyAlignment="1">
      <alignment horizontal="center"/>
    </xf>
    <xf numFmtId="49" fontId="34" fillId="6" borderId="0" xfId="0" applyNumberFormat="1" applyFont="1" applyFill="1" applyAlignment="1">
      <alignment horizontal="center"/>
    </xf>
    <xf numFmtId="0" fontId="3" fillId="6" borderId="0" xfId="0" applyFont="1" applyFill="1" applyAlignment="1">
      <alignment horizontal="center"/>
    </xf>
    <xf numFmtId="0" fontId="3" fillId="5" borderId="53" xfId="0" applyFont="1" applyFill="1" applyBorder="1" applyAlignment="1">
      <alignment horizontal="right"/>
    </xf>
    <xf numFmtId="0" fontId="3" fillId="5" borderId="54" xfId="0" applyFont="1" applyFill="1" applyBorder="1" applyAlignment="1">
      <alignment horizontal="right"/>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0" xfId="0" applyFont="1" applyAlignment="1">
      <alignment horizontal="center"/>
    </xf>
    <xf numFmtId="0" fontId="3" fillId="0" borderId="0" xfId="0" applyFont="1" applyAlignment="1">
      <alignment horizontal="left"/>
    </xf>
  </cellXfs>
  <cellStyles count="8">
    <cellStyle name="Comma" xfId="4" builtinId="3"/>
    <cellStyle name="Comma 2" xfId="6" xr:uid="{00000000-0005-0000-0000-000001000000}"/>
    <cellStyle name="Currency" xfId="1" builtinId="4"/>
    <cellStyle name="Hyperlink" xfId="3" builtinId="8"/>
    <cellStyle name="Normal" xfId="0" builtinId="0"/>
    <cellStyle name="Normal 2" xfId="5" xr:uid="{00000000-0005-0000-0000-000005000000}"/>
    <cellStyle name="Percent" xfId="2"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2</xdr:row>
      <xdr:rowOff>114300</xdr:rowOff>
    </xdr:from>
    <xdr:to>
      <xdr:col>13</xdr:col>
      <xdr:colOff>622126</xdr:colOff>
      <xdr:row>6</xdr:row>
      <xdr:rowOff>27674</xdr:rowOff>
    </xdr:to>
    <xdr:pic>
      <xdr:nvPicPr>
        <xdr:cNvPr id="3" name="Picture 2" descr="Logo&#10;&#10;Description automatically generated">
          <a:extLst>
            <a:ext uri="{FF2B5EF4-FFF2-40B4-BE49-F238E27FC236}">
              <a16:creationId xmlns:a16="http://schemas.microsoft.com/office/drawing/2014/main" id="{A198246D-983F-4097-21A9-0F07BE8496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734"/>
        <a:stretch/>
      </xdr:blipFill>
      <xdr:spPr>
        <a:xfrm>
          <a:off x="6677025" y="514350"/>
          <a:ext cx="3936826" cy="713474"/>
        </a:xfrm>
        <a:prstGeom prst="rect">
          <a:avLst/>
        </a:prstGeom>
      </xdr:spPr>
    </xdr:pic>
    <xdr:clientData/>
  </xdr:twoCellAnchor>
  <xdr:twoCellAnchor editAs="oneCell">
    <xdr:from>
      <xdr:col>1</xdr:col>
      <xdr:colOff>276225</xdr:colOff>
      <xdr:row>2</xdr:row>
      <xdr:rowOff>142875</xdr:rowOff>
    </xdr:from>
    <xdr:to>
      <xdr:col>8</xdr:col>
      <xdr:colOff>438109</xdr:colOff>
      <xdr:row>6</xdr:row>
      <xdr:rowOff>19050</xdr:rowOff>
    </xdr:to>
    <xdr:pic>
      <xdr:nvPicPr>
        <xdr:cNvPr id="4" name="Picture 3">
          <a:extLst>
            <a:ext uri="{FF2B5EF4-FFF2-40B4-BE49-F238E27FC236}">
              <a16:creationId xmlns:a16="http://schemas.microsoft.com/office/drawing/2014/main" id="{CAB634FA-E1DE-496B-94F8-70FED8A35C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950" y="542925"/>
          <a:ext cx="5067259" cy="676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kantro@clemson.edu?subject=Tax%20Estimator"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W237"/>
  <sheetViews>
    <sheetView zoomScaleNormal="100" workbookViewId="0">
      <selection activeCell="L9" sqref="L9"/>
    </sheetView>
  </sheetViews>
  <sheetFormatPr baseColWidth="10" defaultColWidth="11.1640625" defaultRowHeight="16" x14ac:dyDescent="0.2"/>
  <cols>
    <col min="1" max="1" width="11.1640625" style="32"/>
    <col min="2" max="2" width="4.6640625" style="31" customWidth="1"/>
    <col min="3" max="3" width="2.6640625" customWidth="1"/>
    <col min="4" max="4" width="12.6640625" customWidth="1"/>
    <col min="15" max="16" width="3.1640625" style="32" customWidth="1"/>
    <col min="17" max="17" width="3" style="32" customWidth="1"/>
    <col min="18" max="19" width="2.6640625" style="32" customWidth="1"/>
    <col min="20" max="20" width="12.6640625" style="32" customWidth="1"/>
    <col min="21" max="127" width="11.1640625" style="32"/>
  </cols>
  <sheetData>
    <row r="1" spans="2:14" s="32" customFormat="1" x14ac:dyDescent="0.2">
      <c r="B1" s="33"/>
    </row>
    <row r="2" spans="2:14" s="32" customFormat="1" x14ac:dyDescent="0.2">
      <c r="B2" s="34"/>
      <c r="C2" s="35"/>
      <c r="D2" s="35"/>
      <c r="E2" s="35"/>
      <c r="F2" s="35"/>
      <c r="G2" s="35"/>
      <c r="H2" s="35"/>
      <c r="I2" s="35"/>
      <c r="J2" s="35"/>
      <c r="K2" s="35"/>
      <c r="L2" s="35"/>
      <c r="M2" s="35"/>
      <c r="N2" s="41"/>
    </row>
    <row r="3" spans="2:14" x14ac:dyDescent="0.2">
      <c r="B3" s="36"/>
      <c r="C3" s="32"/>
      <c r="D3" s="61"/>
      <c r="E3" s="61"/>
      <c r="F3" s="61"/>
      <c r="G3" s="61"/>
      <c r="H3" s="61"/>
      <c r="I3" s="61"/>
      <c r="J3" s="61"/>
      <c r="K3" s="61"/>
      <c r="L3" s="61"/>
      <c r="M3" s="61"/>
      <c r="N3" s="37"/>
    </row>
    <row r="4" spans="2:14" x14ac:dyDescent="0.2">
      <c r="B4" s="36"/>
      <c r="C4" s="32"/>
      <c r="D4" s="61"/>
      <c r="E4" s="61"/>
      <c r="F4" s="61"/>
      <c r="G4" s="61"/>
      <c r="H4" s="61"/>
      <c r="I4" s="61"/>
      <c r="J4" s="61"/>
      <c r="K4" s="61"/>
      <c r="L4" s="61"/>
      <c r="M4" s="61"/>
      <c r="N4" s="37"/>
    </row>
    <row r="5" spans="2:14" x14ac:dyDescent="0.2">
      <c r="B5" s="36"/>
      <c r="C5" s="32"/>
      <c r="D5" s="62"/>
      <c r="E5" s="62"/>
      <c r="F5" s="62"/>
      <c r="G5" s="62"/>
      <c r="H5" s="62"/>
      <c r="I5" s="62"/>
      <c r="J5" s="62"/>
      <c r="K5" s="62"/>
      <c r="L5" s="62"/>
      <c r="M5" s="62"/>
      <c r="N5" s="37"/>
    </row>
    <row r="6" spans="2:14" x14ac:dyDescent="0.2">
      <c r="B6" s="36"/>
      <c r="C6" s="63"/>
      <c r="D6" s="61"/>
      <c r="E6" s="61"/>
      <c r="F6" s="61"/>
      <c r="G6" s="61"/>
      <c r="H6" s="61"/>
      <c r="I6" s="61"/>
      <c r="J6" s="61"/>
      <c r="K6" s="61"/>
      <c r="L6" s="61"/>
      <c r="M6" s="61"/>
      <c r="N6" s="37"/>
    </row>
    <row r="7" spans="2:14" x14ac:dyDescent="0.2">
      <c r="B7" s="36"/>
      <c r="C7" s="63"/>
      <c r="D7" s="61"/>
      <c r="E7" s="61"/>
      <c r="F7" s="61"/>
      <c r="G7" s="61"/>
      <c r="H7" s="61"/>
      <c r="I7" s="61"/>
      <c r="J7" s="61"/>
      <c r="K7" s="61"/>
      <c r="L7" s="61"/>
      <c r="M7" s="61"/>
      <c r="N7" s="37"/>
    </row>
    <row r="8" spans="2:14" ht="37" x14ac:dyDescent="0.45">
      <c r="B8" s="271" t="s">
        <v>234</v>
      </c>
      <c r="C8" s="272"/>
      <c r="D8" s="272"/>
      <c r="E8" s="272"/>
      <c r="F8" s="272"/>
      <c r="G8" s="272"/>
      <c r="H8" s="272"/>
      <c r="I8" s="272"/>
      <c r="J8" s="272"/>
      <c r="K8" s="272"/>
      <c r="L8" s="32" t="s">
        <v>255</v>
      </c>
      <c r="M8" s="32"/>
      <c r="N8" s="37"/>
    </row>
    <row r="9" spans="2:14" ht="19" x14ac:dyDescent="0.25">
      <c r="B9" s="36"/>
      <c r="C9" s="32"/>
      <c r="D9" s="38" t="s">
        <v>35</v>
      </c>
      <c r="E9" s="61"/>
      <c r="F9" s="61"/>
      <c r="G9" s="61"/>
      <c r="H9" s="63"/>
      <c r="I9" s="32"/>
      <c r="J9" s="32"/>
      <c r="K9" s="32"/>
      <c r="L9" s="32"/>
      <c r="M9" s="32"/>
      <c r="N9" s="37"/>
    </row>
    <row r="10" spans="2:14" ht="19" x14ac:dyDescent="0.25">
      <c r="B10" s="36"/>
      <c r="C10" s="32"/>
      <c r="D10" s="32"/>
      <c r="E10" s="64" t="s">
        <v>37</v>
      </c>
      <c r="F10" s="61"/>
      <c r="G10" s="61"/>
      <c r="H10" s="63"/>
      <c r="I10" s="32"/>
      <c r="J10" s="32"/>
      <c r="K10" s="32"/>
      <c r="L10" s="32"/>
      <c r="M10" s="32"/>
      <c r="N10" s="37"/>
    </row>
    <row r="11" spans="2:14" ht="19" x14ac:dyDescent="0.25">
      <c r="B11" s="36"/>
      <c r="C11" s="32"/>
      <c r="D11" s="32"/>
      <c r="E11" s="38" t="s">
        <v>36</v>
      </c>
      <c r="F11" s="32"/>
      <c r="G11" s="32"/>
      <c r="H11" s="32"/>
      <c r="I11" s="32"/>
      <c r="J11" s="32"/>
      <c r="K11" s="32"/>
      <c r="L11" s="32"/>
      <c r="M11" s="32"/>
      <c r="N11" s="37"/>
    </row>
    <row r="12" spans="2:14" ht="19" x14ac:dyDescent="0.25">
      <c r="B12" s="36"/>
      <c r="C12" s="32"/>
      <c r="D12" s="32"/>
      <c r="E12" s="38" t="s">
        <v>232</v>
      </c>
      <c r="F12" s="32"/>
      <c r="G12" s="32"/>
      <c r="H12" s="32"/>
      <c r="I12" s="32"/>
      <c r="J12" s="32"/>
      <c r="K12" s="32"/>
      <c r="L12" s="32"/>
      <c r="M12" s="32"/>
      <c r="N12" s="37"/>
    </row>
    <row r="13" spans="2:14" x14ac:dyDescent="0.2">
      <c r="B13" s="36"/>
      <c r="C13" s="32"/>
      <c r="D13" s="32"/>
      <c r="E13" s="32"/>
      <c r="F13" s="32"/>
      <c r="G13" s="32"/>
      <c r="H13" s="32"/>
      <c r="I13" s="32"/>
      <c r="J13" s="32"/>
      <c r="K13" s="32"/>
      <c r="L13" s="32"/>
      <c r="M13" s="32"/>
      <c r="N13" s="37"/>
    </row>
    <row r="14" spans="2:14" ht="16.25" customHeight="1" x14ac:dyDescent="0.2">
      <c r="B14" s="36"/>
      <c r="C14" s="32"/>
      <c r="D14" s="252" t="s">
        <v>53</v>
      </c>
      <c r="E14" s="252"/>
      <c r="F14" s="252"/>
      <c r="G14" s="252"/>
      <c r="H14" s="252"/>
      <c r="I14" s="252"/>
      <c r="J14" s="252"/>
      <c r="K14" s="252"/>
      <c r="L14" s="252"/>
      <c r="M14" s="252"/>
      <c r="N14" s="253"/>
    </row>
    <row r="15" spans="2:14" x14ac:dyDescent="0.2">
      <c r="B15" s="36"/>
      <c r="C15" s="32"/>
      <c r="D15" s="252"/>
      <c r="E15" s="252"/>
      <c r="F15" s="252"/>
      <c r="G15" s="252"/>
      <c r="H15" s="252"/>
      <c r="I15" s="252"/>
      <c r="J15" s="252"/>
      <c r="K15" s="252"/>
      <c r="L15" s="252"/>
      <c r="M15" s="252"/>
      <c r="N15" s="253"/>
    </row>
    <row r="16" spans="2:14" x14ac:dyDescent="0.2">
      <c r="B16" s="36"/>
      <c r="C16" s="32"/>
      <c r="D16" s="252"/>
      <c r="E16" s="252"/>
      <c r="F16" s="252"/>
      <c r="G16" s="252"/>
      <c r="H16" s="252"/>
      <c r="I16" s="252"/>
      <c r="J16" s="252"/>
      <c r="K16" s="252"/>
      <c r="L16" s="252"/>
      <c r="M16" s="252"/>
      <c r="N16" s="253"/>
    </row>
    <row r="17" spans="2:30" ht="13.25" customHeight="1" x14ac:dyDescent="0.2">
      <c r="B17" s="36"/>
      <c r="C17" s="32"/>
      <c r="D17" s="252"/>
      <c r="E17" s="252"/>
      <c r="F17" s="252"/>
      <c r="G17" s="252"/>
      <c r="H17" s="252"/>
      <c r="I17" s="252"/>
      <c r="J17" s="252"/>
      <c r="K17" s="252"/>
      <c r="L17" s="252"/>
      <c r="M17" s="252"/>
      <c r="N17" s="253"/>
    </row>
    <row r="18" spans="2:30" ht="14" customHeight="1" x14ac:dyDescent="0.2">
      <c r="B18" s="36"/>
      <c r="C18" s="32"/>
      <c r="D18" s="252" t="s">
        <v>55</v>
      </c>
      <c r="E18" s="252"/>
      <c r="F18" s="252"/>
      <c r="G18" s="252"/>
      <c r="H18" s="252"/>
      <c r="I18" s="252"/>
      <c r="J18" s="252"/>
      <c r="K18" s="252"/>
      <c r="L18" s="252"/>
      <c r="M18" s="252"/>
      <c r="N18" s="253"/>
    </row>
    <row r="19" spans="2:30" ht="18" customHeight="1" x14ac:dyDescent="0.2">
      <c r="B19" s="36"/>
      <c r="C19" s="32"/>
      <c r="D19" s="252"/>
      <c r="E19" s="252"/>
      <c r="F19" s="252"/>
      <c r="G19" s="252"/>
      <c r="H19" s="252"/>
      <c r="I19" s="252"/>
      <c r="J19" s="252"/>
      <c r="K19" s="252"/>
      <c r="L19" s="252"/>
      <c r="M19" s="252"/>
      <c r="N19" s="253"/>
    </row>
    <row r="20" spans="2:30" ht="20" customHeight="1" x14ac:dyDescent="0.2">
      <c r="B20" s="36"/>
      <c r="C20" s="32"/>
      <c r="D20" s="252"/>
      <c r="E20" s="252"/>
      <c r="F20" s="252"/>
      <c r="G20" s="252"/>
      <c r="H20" s="252"/>
      <c r="I20" s="252"/>
      <c r="J20" s="252"/>
      <c r="K20" s="252"/>
      <c r="L20" s="252"/>
      <c r="M20" s="252"/>
      <c r="N20" s="253"/>
    </row>
    <row r="21" spans="2:30" x14ac:dyDescent="0.2">
      <c r="B21" s="36"/>
      <c r="C21" s="32"/>
      <c r="D21" s="252"/>
      <c r="E21" s="252"/>
      <c r="F21" s="252"/>
      <c r="G21" s="252"/>
      <c r="H21" s="252"/>
      <c r="I21" s="252"/>
      <c r="J21" s="252"/>
      <c r="K21" s="252"/>
      <c r="L21" s="252"/>
      <c r="M21" s="252"/>
      <c r="N21" s="253"/>
    </row>
    <row r="22" spans="2:30" ht="16.25" hidden="1" customHeight="1" x14ac:dyDescent="0.2">
      <c r="B22" s="36"/>
      <c r="C22" s="32"/>
      <c r="D22" s="252"/>
      <c r="E22" s="252"/>
      <c r="F22" s="252"/>
      <c r="G22" s="252"/>
      <c r="H22" s="252"/>
      <c r="I22" s="252"/>
      <c r="J22" s="252"/>
      <c r="K22" s="252"/>
      <c r="L22" s="252"/>
      <c r="M22" s="252"/>
      <c r="N22" s="253"/>
    </row>
    <row r="23" spans="2:30" ht="16.25" hidden="1" customHeight="1" x14ac:dyDescent="0.2">
      <c r="B23" s="36"/>
      <c r="C23" s="32"/>
      <c r="D23" s="252"/>
      <c r="E23" s="252"/>
      <c r="F23" s="252"/>
      <c r="G23" s="252"/>
      <c r="H23" s="252"/>
      <c r="I23" s="252"/>
      <c r="J23" s="252"/>
      <c r="K23" s="252"/>
      <c r="L23" s="252"/>
      <c r="M23" s="252"/>
      <c r="N23" s="253"/>
    </row>
    <row r="24" spans="2:30" ht="43.25" hidden="1" customHeight="1" x14ac:dyDescent="0.2">
      <c r="B24" s="36"/>
      <c r="C24" s="32"/>
      <c r="D24" s="252"/>
      <c r="E24" s="252"/>
      <c r="F24" s="252"/>
      <c r="G24" s="252"/>
      <c r="H24" s="252"/>
      <c r="I24" s="252"/>
      <c r="J24" s="252"/>
      <c r="K24" s="252"/>
      <c r="L24" s="252"/>
      <c r="M24" s="252"/>
      <c r="N24" s="253"/>
    </row>
    <row r="25" spans="2:30" x14ac:dyDescent="0.2">
      <c r="B25" s="36"/>
      <c r="C25" s="32"/>
      <c r="D25" s="39"/>
      <c r="E25" s="39"/>
      <c r="F25" s="39"/>
      <c r="G25" s="39"/>
      <c r="H25" s="39"/>
      <c r="I25" s="39"/>
      <c r="J25" s="39"/>
      <c r="K25" s="39"/>
      <c r="L25" s="39"/>
      <c r="M25" s="39"/>
      <c r="N25" s="40"/>
    </row>
    <row r="26" spans="2:30" ht="16.25" customHeight="1" x14ac:dyDescent="0.2">
      <c r="B26" s="36"/>
      <c r="C26" s="32"/>
      <c r="D26" s="254" t="s">
        <v>52</v>
      </c>
      <c r="E26" s="255"/>
      <c r="F26" s="255"/>
      <c r="G26" s="255"/>
      <c r="H26" s="255"/>
      <c r="I26" s="255"/>
      <c r="J26" s="255"/>
      <c r="K26" s="255"/>
      <c r="L26" s="255"/>
      <c r="M26" s="255"/>
      <c r="N26" s="256"/>
    </row>
    <row r="27" spans="2:30" ht="18" customHeight="1" x14ac:dyDescent="0.2">
      <c r="B27" s="36"/>
      <c r="C27" s="32"/>
      <c r="D27" s="255"/>
      <c r="E27" s="255"/>
      <c r="F27" s="255"/>
      <c r="G27" s="255"/>
      <c r="H27" s="255"/>
      <c r="I27" s="255"/>
      <c r="J27" s="255"/>
      <c r="K27" s="255"/>
      <c r="L27" s="255"/>
      <c r="M27" s="255"/>
      <c r="N27" s="256"/>
    </row>
    <row r="28" spans="2:30" ht="24" customHeight="1" x14ac:dyDescent="0.2">
      <c r="B28" s="36"/>
      <c r="C28" s="32"/>
      <c r="D28" s="255"/>
      <c r="E28" s="255"/>
      <c r="F28" s="255"/>
      <c r="G28" s="255"/>
      <c r="H28" s="255"/>
      <c r="I28" s="255"/>
      <c r="J28" s="255"/>
      <c r="K28" s="255"/>
      <c r="L28" s="255"/>
      <c r="M28" s="255"/>
      <c r="N28" s="256"/>
    </row>
    <row r="29" spans="2:30" x14ac:dyDescent="0.2">
      <c r="B29" s="36"/>
      <c r="C29" s="32"/>
      <c r="D29" s="255"/>
      <c r="E29" s="255"/>
      <c r="F29" s="255"/>
      <c r="G29" s="255"/>
      <c r="H29" s="255"/>
      <c r="I29" s="255"/>
      <c r="J29" s="255"/>
      <c r="K29" s="255"/>
      <c r="L29" s="255"/>
      <c r="M29" s="255"/>
      <c r="N29" s="256"/>
      <c r="S29" s="52"/>
      <c r="T29" s="53"/>
      <c r="U29" s="53"/>
      <c r="V29" s="53"/>
      <c r="W29" s="53"/>
      <c r="X29" s="53"/>
      <c r="Y29" s="53"/>
      <c r="Z29" s="53"/>
      <c r="AA29" s="53"/>
      <c r="AB29" s="53"/>
      <c r="AC29" s="53"/>
      <c r="AD29" s="53"/>
    </row>
    <row r="30" spans="2:30" hidden="1" x14ac:dyDescent="0.2">
      <c r="B30" s="36"/>
      <c r="C30" s="32"/>
      <c r="D30" s="255"/>
      <c r="E30" s="255"/>
      <c r="F30" s="255"/>
      <c r="G30" s="255"/>
      <c r="H30" s="255"/>
      <c r="I30" s="255"/>
      <c r="J30" s="255"/>
      <c r="K30" s="255"/>
      <c r="L30" s="255"/>
      <c r="M30" s="255"/>
      <c r="N30" s="256"/>
      <c r="S30" s="250"/>
      <c r="T30" s="250"/>
      <c r="U30" s="250"/>
      <c r="V30" s="250"/>
      <c r="W30" s="250"/>
      <c r="X30" s="250"/>
    </row>
    <row r="31" spans="2:30" hidden="1" x14ac:dyDescent="0.2">
      <c r="B31" s="36"/>
      <c r="C31" s="32"/>
      <c r="D31" s="32"/>
      <c r="E31" s="32"/>
      <c r="F31" s="32"/>
      <c r="G31" s="32"/>
      <c r="H31" s="32"/>
      <c r="I31" s="32"/>
      <c r="J31" s="32"/>
      <c r="K31" s="32"/>
      <c r="L31" s="32"/>
      <c r="M31" s="32"/>
      <c r="N31" s="37"/>
      <c r="S31" s="250"/>
      <c r="T31" s="250"/>
      <c r="U31" s="250"/>
      <c r="V31" s="250"/>
      <c r="W31" s="250"/>
      <c r="X31" s="250"/>
    </row>
    <row r="32" spans="2:30" ht="16.25" customHeight="1" x14ac:dyDescent="0.2">
      <c r="B32" s="36"/>
      <c r="C32" s="32"/>
      <c r="D32" s="262" t="s">
        <v>240</v>
      </c>
      <c r="E32" s="262"/>
      <c r="F32" s="262"/>
      <c r="G32" s="262"/>
      <c r="H32" s="262"/>
      <c r="I32" s="262"/>
      <c r="J32" s="262"/>
      <c r="K32" s="262"/>
      <c r="L32" s="262"/>
      <c r="M32" s="262"/>
      <c r="N32" s="263"/>
      <c r="S32" s="251"/>
      <c r="T32" s="251"/>
      <c r="U32" s="251"/>
      <c r="V32" s="251"/>
      <c r="W32" s="251"/>
      <c r="X32" s="251"/>
    </row>
    <row r="33" spans="2:30" ht="16.25" customHeight="1" x14ac:dyDescent="0.2">
      <c r="B33" s="36"/>
      <c r="C33" s="32"/>
      <c r="D33" s="262"/>
      <c r="E33" s="262"/>
      <c r="F33" s="262"/>
      <c r="G33" s="262"/>
      <c r="H33" s="262"/>
      <c r="I33" s="262"/>
      <c r="J33" s="262"/>
      <c r="K33" s="262"/>
      <c r="L33" s="262"/>
      <c r="M33" s="262"/>
      <c r="N33" s="263"/>
      <c r="S33" s="251"/>
      <c r="T33" s="251"/>
      <c r="U33" s="251"/>
      <c r="V33" s="251"/>
      <c r="W33" s="251"/>
      <c r="X33" s="251"/>
    </row>
    <row r="34" spans="2:30" ht="16.25" customHeight="1" x14ac:dyDescent="0.2">
      <c r="B34" s="36"/>
      <c r="C34" s="32"/>
      <c r="D34" s="262"/>
      <c r="E34" s="262"/>
      <c r="F34" s="262"/>
      <c r="G34" s="262"/>
      <c r="H34" s="262"/>
      <c r="I34" s="262"/>
      <c r="J34" s="262"/>
      <c r="K34" s="262"/>
      <c r="L34" s="262"/>
      <c r="M34" s="262"/>
      <c r="N34" s="263"/>
      <c r="S34" s="251"/>
      <c r="T34" s="251"/>
      <c r="U34" s="251"/>
      <c r="V34" s="251"/>
      <c r="W34" s="251"/>
      <c r="X34" s="251"/>
    </row>
    <row r="35" spans="2:30" ht="16.25" customHeight="1" x14ac:dyDescent="0.2">
      <c r="B35" s="36"/>
      <c r="C35" s="32"/>
      <c r="D35" s="262"/>
      <c r="E35" s="262"/>
      <c r="F35" s="262"/>
      <c r="G35" s="262"/>
      <c r="H35" s="262"/>
      <c r="I35" s="262"/>
      <c r="J35" s="262"/>
      <c r="K35" s="262"/>
      <c r="L35" s="262"/>
      <c r="M35" s="262"/>
      <c r="N35" s="263"/>
      <c r="S35" s="251"/>
      <c r="T35" s="251"/>
      <c r="U35" s="251"/>
      <c r="V35" s="251"/>
      <c r="W35" s="251"/>
      <c r="X35" s="251"/>
    </row>
    <row r="36" spans="2:30" ht="16.25" customHeight="1" x14ac:dyDescent="0.2">
      <c r="B36" s="36"/>
      <c r="C36" s="32"/>
      <c r="D36" s="262"/>
      <c r="E36" s="262"/>
      <c r="F36" s="262"/>
      <c r="G36" s="262"/>
      <c r="H36" s="262"/>
      <c r="I36" s="262"/>
      <c r="J36" s="262"/>
      <c r="K36" s="262"/>
      <c r="L36" s="262"/>
      <c r="M36" s="262"/>
      <c r="N36" s="263"/>
      <c r="S36"/>
      <c r="T36" s="51"/>
      <c r="U36" s="51"/>
      <c r="V36" s="51"/>
      <c r="W36" s="51"/>
      <c r="X36" s="51"/>
    </row>
    <row r="37" spans="2:30" ht="21" hidden="1" x14ac:dyDescent="0.25">
      <c r="B37" s="36"/>
      <c r="C37" s="32"/>
      <c r="D37" s="201"/>
      <c r="E37" s="201"/>
      <c r="F37" s="201"/>
      <c r="G37" s="201"/>
      <c r="H37" s="201"/>
      <c r="I37" s="201"/>
      <c r="J37" s="201"/>
      <c r="K37" s="201"/>
      <c r="L37" s="201"/>
      <c r="M37" s="201"/>
      <c r="N37" s="202"/>
      <c r="T37" s="257"/>
      <c r="U37" s="257"/>
      <c r="V37" s="257"/>
      <c r="W37" s="257"/>
      <c r="X37" s="257"/>
      <c r="Y37" s="257"/>
      <c r="Z37" s="257"/>
      <c r="AA37" s="257"/>
      <c r="AB37" s="257"/>
      <c r="AC37" s="257"/>
      <c r="AD37" s="257"/>
    </row>
    <row r="38" spans="2:30" ht="39" hidden="1" customHeight="1" x14ac:dyDescent="0.2">
      <c r="B38" s="36"/>
      <c r="C38" s="32"/>
      <c r="D38" s="201"/>
      <c r="E38" s="201"/>
      <c r="F38" s="201"/>
      <c r="G38" s="201"/>
      <c r="H38" s="201"/>
      <c r="I38" s="201"/>
      <c r="J38" s="201"/>
      <c r="K38" s="201"/>
      <c r="L38" s="201"/>
      <c r="M38" s="201"/>
      <c r="N38" s="202"/>
      <c r="R38" s="33"/>
      <c r="T38" s="252"/>
      <c r="U38" s="252"/>
      <c r="V38" s="252"/>
      <c r="W38" s="252"/>
      <c r="X38" s="252"/>
      <c r="Y38" s="252"/>
      <c r="Z38" s="252"/>
      <c r="AA38" s="252"/>
      <c r="AB38" s="252"/>
      <c r="AC38" s="252"/>
      <c r="AD38" s="252"/>
    </row>
    <row r="39" spans="2:30" ht="16.25" customHeight="1" x14ac:dyDescent="0.2">
      <c r="B39" s="36"/>
      <c r="C39" s="32"/>
      <c r="D39" s="32"/>
      <c r="E39" s="32"/>
      <c r="F39" s="32"/>
      <c r="G39" s="32"/>
      <c r="H39" s="32"/>
      <c r="I39" s="32"/>
      <c r="J39" s="32"/>
      <c r="K39" s="32"/>
      <c r="L39" s="32"/>
      <c r="M39" s="32"/>
      <c r="N39" s="37"/>
      <c r="R39" s="33"/>
      <c r="T39" s="252"/>
      <c r="U39" s="252"/>
      <c r="V39" s="252"/>
      <c r="W39" s="252"/>
      <c r="X39" s="252"/>
      <c r="Y39" s="252"/>
      <c r="Z39" s="252"/>
      <c r="AA39" s="252"/>
      <c r="AB39" s="252"/>
      <c r="AC39" s="252"/>
      <c r="AD39" s="252"/>
    </row>
    <row r="40" spans="2:30" ht="16.25" customHeight="1" x14ac:dyDescent="0.2">
      <c r="B40" s="264" t="s">
        <v>26</v>
      </c>
      <c r="C40" s="265"/>
      <c r="D40" s="252" t="s">
        <v>243</v>
      </c>
      <c r="E40" s="252"/>
      <c r="F40" s="252"/>
      <c r="G40" s="252"/>
      <c r="H40" s="252"/>
      <c r="I40" s="252"/>
      <c r="J40" s="252"/>
      <c r="K40" s="252"/>
      <c r="L40" s="252"/>
      <c r="M40" s="252"/>
      <c r="N40" s="253"/>
      <c r="R40" s="33"/>
      <c r="T40" s="252"/>
      <c r="U40" s="252"/>
      <c r="V40" s="252"/>
      <c r="W40" s="252"/>
      <c r="X40" s="252"/>
      <c r="Y40" s="252"/>
      <c r="Z40" s="252"/>
      <c r="AA40" s="252"/>
      <c r="AB40" s="252"/>
      <c r="AC40" s="252"/>
      <c r="AD40" s="252"/>
    </row>
    <row r="41" spans="2:30" ht="16.25" customHeight="1" x14ac:dyDescent="0.2">
      <c r="B41" s="264"/>
      <c r="C41" s="265"/>
      <c r="D41" s="252"/>
      <c r="E41" s="252"/>
      <c r="F41" s="252"/>
      <c r="G41" s="252"/>
      <c r="H41" s="252"/>
      <c r="I41" s="252"/>
      <c r="J41" s="252"/>
      <c r="K41" s="252"/>
      <c r="L41" s="252"/>
      <c r="M41" s="252"/>
      <c r="N41" s="253"/>
      <c r="R41" s="33"/>
      <c r="T41" s="252"/>
      <c r="U41" s="252"/>
      <c r="V41" s="252"/>
      <c r="W41" s="252"/>
      <c r="X41" s="252"/>
      <c r="Y41" s="252"/>
      <c r="Z41" s="252"/>
      <c r="AA41" s="252"/>
      <c r="AB41" s="252"/>
      <c r="AC41" s="252"/>
      <c r="AD41" s="252"/>
    </row>
    <row r="42" spans="2:30" ht="28.25" customHeight="1" x14ac:dyDescent="0.2">
      <c r="B42" s="264"/>
      <c r="C42" s="265"/>
      <c r="D42" s="252"/>
      <c r="E42" s="252"/>
      <c r="F42" s="252"/>
      <c r="G42" s="252"/>
      <c r="H42" s="252"/>
      <c r="I42" s="252"/>
      <c r="J42" s="252"/>
      <c r="K42" s="252"/>
      <c r="L42" s="252"/>
      <c r="M42" s="252"/>
      <c r="N42" s="253"/>
      <c r="R42" s="33"/>
      <c r="T42" s="252"/>
      <c r="U42" s="252"/>
      <c r="V42" s="252"/>
      <c r="W42" s="252"/>
      <c r="X42" s="252"/>
      <c r="Y42" s="252"/>
      <c r="Z42" s="252"/>
      <c r="AA42" s="252"/>
      <c r="AB42" s="252"/>
      <c r="AC42" s="252"/>
      <c r="AD42" s="252"/>
    </row>
    <row r="43" spans="2:30" ht="16.25" customHeight="1" x14ac:dyDescent="0.2">
      <c r="B43" s="36"/>
      <c r="C43" s="32"/>
      <c r="D43" s="32"/>
      <c r="E43" s="32"/>
      <c r="F43" s="32"/>
      <c r="G43" s="32"/>
      <c r="H43" s="32"/>
      <c r="I43" s="32"/>
      <c r="J43" s="32"/>
      <c r="K43" s="32"/>
      <c r="L43" s="32"/>
      <c r="M43" s="32"/>
      <c r="N43" s="37"/>
      <c r="R43" s="33"/>
      <c r="T43" s="252"/>
      <c r="U43" s="252"/>
      <c r="V43" s="252"/>
      <c r="W43" s="252"/>
      <c r="X43" s="252"/>
      <c r="Y43" s="252"/>
      <c r="Z43" s="252"/>
      <c r="AA43" s="252"/>
      <c r="AB43" s="252"/>
      <c r="AC43" s="252"/>
      <c r="AD43" s="252"/>
    </row>
    <row r="44" spans="2:30" ht="16.25" hidden="1" customHeight="1" x14ac:dyDescent="0.2">
      <c r="B44" s="264" t="s">
        <v>27</v>
      </c>
      <c r="C44" s="265"/>
      <c r="D44" s="252" t="s">
        <v>51</v>
      </c>
      <c r="E44" s="252"/>
      <c r="F44" s="252"/>
      <c r="G44" s="252"/>
      <c r="H44" s="252"/>
      <c r="I44" s="252"/>
      <c r="J44" s="252"/>
      <c r="K44" s="252"/>
      <c r="L44" s="252"/>
      <c r="M44" s="252"/>
      <c r="N44" s="253"/>
      <c r="R44" s="33"/>
      <c r="T44" s="252"/>
      <c r="U44" s="252"/>
      <c r="V44" s="252"/>
      <c r="W44" s="252"/>
      <c r="X44" s="252"/>
      <c r="Y44" s="252"/>
      <c r="Z44" s="252"/>
      <c r="AA44" s="252"/>
      <c r="AB44" s="252"/>
      <c r="AC44" s="252"/>
      <c r="AD44" s="252"/>
    </row>
    <row r="45" spans="2:30" ht="16.25" hidden="1" customHeight="1" x14ac:dyDescent="0.2">
      <c r="B45" s="264"/>
      <c r="C45" s="265"/>
      <c r="D45" s="252"/>
      <c r="E45" s="252"/>
      <c r="F45" s="252"/>
      <c r="G45" s="252"/>
      <c r="H45" s="252"/>
      <c r="I45" s="252"/>
      <c r="J45" s="252"/>
      <c r="K45" s="252"/>
      <c r="L45" s="252"/>
      <c r="M45" s="252"/>
      <c r="N45" s="253"/>
      <c r="T45" s="252"/>
      <c r="U45" s="252"/>
      <c r="V45" s="252"/>
      <c r="W45" s="252"/>
      <c r="X45" s="252"/>
      <c r="Y45" s="252"/>
      <c r="Z45" s="252"/>
      <c r="AA45" s="252"/>
      <c r="AB45" s="252"/>
      <c r="AC45" s="252"/>
      <c r="AD45" s="252"/>
    </row>
    <row r="46" spans="2:30" ht="42" hidden="1" customHeight="1" x14ac:dyDescent="0.2">
      <c r="B46" s="264"/>
      <c r="C46" s="265"/>
      <c r="D46" s="252"/>
      <c r="E46" s="252"/>
      <c r="F46" s="252"/>
      <c r="G46" s="252"/>
      <c r="H46" s="252"/>
      <c r="I46" s="252"/>
      <c r="J46" s="252"/>
      <c r="K46" s="252"/>
      <c r="L46" s="252"/>
      <c r="M46" s="252"/>
      <c r="N46" s="253"/>
      <c r="T46" s="252"/>
      <c r="U46" s="252"/>
      <c r="V46" s="252"/>
      <c r="W46" s="252"/>
      <c r="X46" s="252"/>
      <c r="Y46" s="252"/>
      <c r="Z46" s="252"/>
      <c r="AA46" s="252"/>
      <c r="AB46" s="252"/>
      <c r="AC46" s="252"/>
      <c r="AD46" s="252"/>
    </row>
    <row r="47" spans="2:30" ht="16.25" customHeight="1" x14ac:dyDescent="0.2">
      <c r="B47" s="260" t="s">
        <v>27</v>
      </c>
      <c r="C47" s="261"/>
      <c r="D47" s="252" t="s">
        <v>244</v>
      </c>
      <c r="E47" s="252"/>
      <c r="F47" s="252"/>
      <c r="G47" s="252"/>
      <c r="H47" s="252"/>
      <c r="I47" s="252"/>
      <c r="J47" s="252"/>
      <c r="K47" s="252"/>
      <c r="L47" s="252"/>
      <c r="M47" s="252"/>
      <c r="N47" s="253"/>
    </row>
    <row r="48" spans="2:30" ht="21" customHeight="1" x14ac:dyDescent="0.2">
      <c r="B48" s="260"/>
      <c r="C48" s="261"/>
      <c r="D48" s="252"/>
      <c r="E48" s="252"/>
      <c r="F48" s="252"/>
      <c r="G48" s="252"/>
      <c r="H48" s="252"/>
      <c r="I48" s="252"/>
      <c r="J48" s="252"/>
      <c r="K48" s="252"/>
      <c r="L48" s="252"/>
      <c r="M48" s="252"/>
      <c r="N48" s="253"/>
    </row>
    <row r="49" spans="2:28" x14ac:dyDescent="0.2">
      <c r="B49" s="260"/>
      <c r="C49" s="261"/>
      <c r="D49" s="252"/>
      <c r="E49" s="252"/>
      <c r="F49" s="252"/>
      <c r="G49" s="252"/>
      <c r="H49" s="252"/>
      <c r="I49" s="252"/>
      <c r="J49" s="252"/>
      <c r="K49" s="252"/>
      <c r="L49" s="252"/>
      <c r="M49" s="252"/>
      <c r="N49" s="253"/>
    </row>
    <row r="50" spans="2:28" x14ac:dyDescent="0.2">
      <c r="B50" s="260"/>
      <c r="C50" s="261"/>
      <c r="D50" s="252"/>
      <c r="E50" s="252"/>
      <c r="F50" s="252"/>
      <c r="G50" s="252"/>
      <c r="H50" s="252"/>
      <c r="I50" s="252"/>
      <c r="J50" s="252"/>
      <c r="K50" s="252"/>
      <c r="L50" s="252"/>
      <c r="M50" s="252"/>
      <c r="N50" s="253"/>
    </row>
    <row r="51" spans="2:28" ht="29" customHeight="1" x14ac:dyDescent="0.2">
      <c r="B51" s="260"/>
      <c r="C51" s="261"/>
      <c r="D51" s="252"/>
      <c r="E51" s="252"/>
      <c r="F51" s="252"/>
      <c r="G51" s="252"/>
      <c r="H51" s="252"/>
      <c r="I51" s="252"/>
      <c r="J51" s="252"/>
      <c r="K51" s="252"/>
      <c r="L51" s="252"/>
      <c r="M51" s="252"/>
      <c r="N51" s="253"/>
      <c r="R51" s="42"/>
      <c r="S51" s="42"/>
      <c r="T51" s="54"/>
      <c r="U51" s="54"/>
      <c r="V51" s="54"/>
      <c r="W51" s="54"/>
      <c r="X51" s="54"/>
      <c r="Y51" s="54"/>
      <c r="Z51" s="42"/>
      <c r="AA51" s="42"/>
      <c r="AB51" s="42"/>
    </row>
    <row r="52" spans="2:28" ht="22.25" customHeight="1" x14ac:dyDescent="0.2">
      <c r="B52" s="46"/>
      <c r="C52" s="47"/>
      <c r="D52" s="43"/>
      <c r="E52" s="43"/>
      <c r="F52" s="43"/>
      <c r="G52" s="43"/>
      <c r="H52" s="43"/>
      <c r="I52" s="43"/>
      <c r="J52" s="43"/>
      <c r="K52" s="43"/>
      <c r="L52" s="43"/>
      <c r="M52" s="43"/>
      <c r="N52" s="44"/>
      <c r="R52" s="42"/>
      <c r="S52" s="42"/>
      <c r="T52" s="54"/>
      <c r="U52" s="54"/>
      <c r="V52" s="54"/>
      <c r="W52" s="54"/>
      <c r="X52" s="54"/>
      <c r="Y52" s="54"/>
      <c r="Z52" s="42"/>
      <c r="AA52" s="42"/>
      <c r="AB52" s="42"/>
    </row>
    <row r="53" spans="2:28" ht="18.75" customHeight="1" x14ac:dyDescent="0.2">
      <c r="B53" s="260" t="s">
        <v>28</v>
      </c>
      <c r="C53" s="261"/>
      <c r="D53" s="252" t="s">
        <v>237</v>
      </c>
      <c r="E53" s="252"/>
      <c r="F53" s="252"/>
      <c r="G53" s="252"/>
      <c r="H53" s="252"/>
      <c r="I53" s="252"/>
      <c r="J53" s="252"/>
      <c r="K53" s="252"/>
      <c r="L53" s="252"/>
      <c r="M53" s="252"/>
      <c r="N53" s="253"/>
      <c r="T53" s="54"/>
      <c r="U53" s="54"/>
      <c r="V53" s="54"/>
      <c r="W53" s="54"/>
      <c r="X53" s="54"/>
      <c r="Y53" s="54"/>
    </row>
    <row r="54" spans="2:28" ht="16.25" customHeight="1" x14ac:dyDescent="0.2">
      <c r="B54" s="260"/>
      <c r="C54" s="261"/>
      <c r="D54" s="252"/>
      <c r="E54" s="252"/>
      <c r="F54" s="252"/>
      <c r="G54" s="252"/>
      <c r="H54" s="252"/>
      <c r="I54" s="252"/>
      <c r="J54" s="252"/>
      <c r="K54" s="252"/>
      <c r="L54" s="252"/>
      <c r="M54" s="252"/>
      <c r="N54" s="253"/>
      <c r="T54" s="54"/>
      <c r="U54" s="54"/>
      <c r="V54" s="54"/>
      <c r="W54" s="54"/>
      <c r="X54" s="54"/>
      <c r="Y54" s="54"/>
    </row>
    <row r="55" spans="2:28" ht="45" customHeight="1" x14ac:dyDescent="0.2">
      <c r="B55" s="260"/>
      <c r="C55" s="261"/>
      <c r="D55" s="252"/>
      <c r="E55" s="252"/>
      <c r="F55" s="252"/>
      <c r="G55" s="252"/>
      <c r="H55" s="252"/>
      <c r="I55" s="252"/>
      <c r="J55" s="252"/>
      <c r="K55" s="252"/>
      <c r="L55" s="252"/>
      <c r="M55" s="252"/>
      <c r="N55" s="253"/>
      <c r="T55" s="54"/>
    </row>
    <row r="56" spans="2:28" ht="22.25" customHeight="1" x14ac:dyDescent="0.2">
      <c r="B56" s="46"/>
      <c r="C56" s="47"/>
      <c r="D56" s="252"/>
      <c r="E56" s="252"/>
      <c r="F56" s="252"/>
      <c r="G56" s="252"/>
      <c r="H56" s="252"/>
      <c r="I56" s="252"/>
      <c r="J56" s="252"/>
      <c r="K56" s="252"/>
      <c r="L56" s="252"/>
      <c r="M56" s="252"/>
      <c r="N56" s="253"/>
      <c r="T56" s="54"/>
      <c r="U56" s="54"/>
      <c r="V56" s="54"/>
      <c r="W56" s="54"/>
      <c r="X56" s="54"/>
      <c r="Y56" s="54"/>
    </row>
    <row r="57" spans="2:28" x14ac:dyDescent="0.2">
      <c r="B57" s="36"/>
      <c r="C57" s="32"/>
      <c r="D57" s="32"/>
      <c r="E57" s="32"/>
      <c r="F57" s="32"/>
      <c r="G57" s="32"/>
      <c r="H57" s="32"/>
      <c r="I57" s="32"/>
      <c r="J57" s="32"/>
      <c r="K57" s="32"/>
      <c r="L57" s="32"/>
      <c r="M57" s="32"/>
      <c r="N57" s="37"/>
      <c r="T57" s="54"/>
      <c r="U57" s="54"/>
      <c r="V57" s="54"/>
      <c r="W57" s="54"/>
      <c r="X57" s="54"/>
      <c r="Y57" s="54"/>
    </row>
    <row r="58" spans="2:28" ht="16.25" customHeight="1" x14ac:dyDescent="0.2">
      <c r="B58" s="264" t="s">
        <v>34</v>
      </c>
      <c r="C58" s="265"/>
      <c r="D58" s="262" t="s">
        <v>238</v>
      </c>
      <c r="E58" s="262"/>
      <c r="F58" s="262"/>
      <c r="G58" s="262"/>
      <c r="H58" s="262"/>
      <c r="I58" s="262"/>
      <c r="J58" s="262"/>
      <c r="K58" s="262"/>
      <c r="L58" s="262"/>
      <c r="M58" s="262"/>
      <c r="N58" s="263"/>
      <c r="T58" s="54"/>
      <c r="U58" s="54"/>
      <c r="V58" s="54"/>
      <c r="W58" s="54"/>
      <c r="X58" s="54"/>
      <c r="Y58" s="54"/>
    </row>
    <row r="59" spans="2:28" ht="27" customHeight="1" x14ac:dyDescent="0.2">
      <c r="B59" s="264"/>
      <c r="C59" s="265"/>
      <c r="D59" s="262"/>
      <c r="E59" s="262"/>
      <c r="F59" s="262"/>
      <c r="G59" s="262"/>
      <c r="H59" s="262"/>
      <c r="I59" s="262"/>
      <c r="J59" s="262"/>
      <c r="K59" s="262"/>
      <c r="L59" s="262"/>
      <c r="M59" s="262"/>
      <c r="N59" s="263"/>
      <c r="T59" s="54"/>
    </row>
    <row r="60" spans="2:28" ht="23" customHeight="1" x14ac:dyDescent="0.2">
      <c r="B60" s="264"/>
      <c r="C60" s="265"/>
      <c r="D60" s="262"/>
      <c r="E60" s="262"/>
      <c r="F60" s="262"/>
      <c r="G60" s="262"/>
      <c r="H60" s="262"/>
      <c r="I60" s="262"/>
      <c r="J60" s="262"/>
      <c r="K60" s="262"/>
      <c r="L60" s="262"/>
      <c r="M60" s="262"/>
      <c r="N60" s="263"/>
      <c r="T60" s="54"/>
    </row>
    <row r="61" spans="2:28" ht="19.25" customHeight="1" x14ac:dyDescent="0.2">
      <c r="B61" s="199"/>
      <c r="C61" s="200"/>
      <c r="D61" s="32"/>
      <c r="E61" s="32"/>
      <c r="F61" s="32"/>
      <c r="G61" s="32"/>
      <c r="H61" s="32"/>
      <c r="I61" s="32"/>
      <c r="J61" s="32"/>
      <c r="K61" s="32"/>
      <c r="L61" s="32"/>
      <c r="M61" s="32"/>
      <c r="N61" s="37"/>
    </row>
    <row r="62" spans="2:28" ht="19.25" customHeight="1" x14ac:dyDescent="0.2">
      <c r="B62" s="260" t="s">
        <v>235</v>
      </c>
      <c r="C62" s="261"/>
      <c r="D62" s="262" t="s">
        <v>56</v>
      </c>
      <c r="E62" s="262"/>
      <c r="F62" s="262"/>
      <c r="G62" s="262"/>
      <c r="H62" s="262"/>
      <c r="I62" s="262"/>
      <c r="J62" s="262"/>
      <c r="K62" s="262"/>
      <c r="L62" s="262"/>
      <c r="M62" s="262"/>
      <c r="N62" s="263"/>
      <c r="T62" s="54"/>
    </row>
    <row r="63" spans="2:28" ht="19.25" customHeight="1" x14ac:dyDescent="0.2">
      <c r="B63" s="260"/>
      <c r="C63" s="261"/>
      <c r="D63" s="262"/>
      <c r="E63" s="262"/>
      <c r="F63" s="262"/>
      <c r="G63" s="262"/>
      <c r="H63" s="262"/>
      <c r="I63" s="262"/>
      <c r="J63" s="262"/>
      <c r="K63" s="262"/>
      <c r="L63" s="262"/>
      <c r="M63" s="262"/>
      <c r="N63" s="263"/>
      <c r="T63" s="54"/>
    </row>
    <row r="64" spans="2:28" ht="19.25" customHeight="1" x14ac:dyDescent="0.2">
      <c r="B64" s="260"/>
      <c r="C64" s="261"/>
      <c r="D64" s="262"/>
      <c r="E64" s="262"/>
      <c r="F64" s="262"/>
      <c r="G64" s="262"/>
      <c r="H64" s="262"/>
      <c r="I64" s="262"/>
      <c r="J64" s="262"/>
      <c r="K64" s="262"/>
      <c r="L64" s="262"/>
      <c r="M64" s="262"/>
      <c r="N64" s="263"/>
      <c r="T64" s="54"/>
    </row>
    <row r="65" spans="1:25" ht="19.25" customHeight="1" x14ac:dyDescent="0.2">
      <c r="B65" s="260"/>
      <c r="C65" s="261"/>
      <c r="D65" s="262"/>
      <c r="E65" s="262"/>
      <c r="F65" s="262"/>
      <c r="G65" s="262"/>
      <c r="H65" s="262"/>
      <c r="I65" s="262"/>
      <c r="J65" s="262"/>
      <c r="K65" s="262"/>
      <c r="L65" s="262"/>
      <c r="M65" s="262"/>
      <c r="N65" s="263"/>
      <c r="T65" s="54"/>
    </row>
    <row r="66" spans="1:25" ht="19.25" customHeight="1" x14ac:dyDescent="0.2">
      <c r="B66" s="46"/>
      <c r="C66" s="47"/>
      <c r="D66" s="43"/>
      <c r="E66" s="43"/>
      <c r="F66" s="43"/>
      <c r="G66" s="43"/>
      <c r="H66" s="43"/>
      <c r="I66" s="43"/>
      <c r="J66" s="43"/>
      <c r="K66" s="43"/>
      <c r="L66" s="43"/>
      <c r="M66" s="43"/>
      <c r="N66" s="44"/>
      <c r="T66" s="54"/>
    </row>
    <row r="67" spans="1:25" ht="16.25" customHeight="1" x14ac:dyDescent="0.2">
      <c r="B67" s="260" t="s">
        <v>39</v>
      </c>
      <c r="C67" s="261"/>
      <c r="D67" s="262" t="s">
        <v>242</v>
      </c>
      <c r="E67" s="262"/>
      <c r="F67" s="262"/>
      <c r="G67" s="262"/>
      <c r="H67" s="262"/>
      <c r="I67" s="262"/>
      <c r="J67" s="262"/>
      <c r="K67" s="262"/>
      <c r="L67" s="262"/>
      <c r="M67" s="262"/>
      <c r="N67" s="263"/>
    </row>
    <row r="68" spans="1:25" ht="23" customHeight="1" x14ac:dyDescent="0.2">
      <c r="B68" s="260"/>
      <c r="C68" s="261"/>
      <c r="D68" s="262"/>
      <c r="E68" s="262"/>
      <c r="F68" s="262"/>
      <c r="G68" s="262"/>
      <c r="H68" s="262"/>
      <c r="I68" s="262"/>
      <c r="J68" s="262"/>
      <c r="K68" s="262"/>
      <c r="L68" s="262"/>
      <c r="M68" s="262"/>
      <c r="N68" s="263"/>
      <c r="T68" s="54"/>
      <c r="U68" s="54"/>
    </row>
    <row r="69" spans="1:25" ht="23" customHeight="1" x14ac:dyDescent="0.2">
      <c r="B69" s="260"/>
      <c r="C69" s="261"/>
      <c r="D69" s="262"/>
      <c r="E69" s="262"/>
      <c r="F69" s="262"/>
      <c r="G69" s="262"/>
      <c r="H69" s="262"/>
      <c r="I69" s="262"/>
      <c r="J69" s="262"/>
      <c r="K69" s="262"/>
      <c r="L69" s="262"/>
      <c r="M69" s="262"/>
      <c r="N69" s="263"/>
      <c r="T69" s="54"/>
      <c r="U69" s="54"/>
    </row>
    <row r="70" spans="1:25" ht="23" customHeight="1" x14ac:dyDescent="0.2">
      <c r="B70" s="260"/>
      <c r="C70" s="261"/>
      <c r="D70" s="262"/>
      <c r="E70" s="262"/>
      <c r="F70" s="262"/>
      <c r="G70" s="262"/>
      <c r="H70" s="262"/>
      <c r="I70" s="262"/>
      <c r="J70" s="262"/>
      <c r="K70" s="262"/>
      <c r="L70" s="262"/>
      <c r="M70" s="262"/>
      <c r="N70" s="263"/>
      <c r="T70" s="54"/>
      <c r="U70" s="54"/>
    </row>
    <row r="71" spans="1:25" ht="16.25" customHeight="1" x14ac:dyDescent="0.2">
      <c r="B71" s="269"/>
      <c r="C71" s="270"/>
      <c r="D71" s="267"/>
      <c r="E71" s="267"/>
      <c r="F71" s="267"/>
      <c r="G71" s="267"/>
      <c r="H71" s="267"/>
      <c r="I71" s="267"/>
      <c r="J71" s="267"/>
      <c r="K71" s="267"/>
      <c r="L71" s="267"/>
      <c r="M71" s="267"/>
      <c r="N71" s="268"/>
      <c r="U71" s="55"/>
      <c r="V71" s="55"/>
      <c r="W71" s="55"/>
      <c r="X71" s="55"/>
      <c r="Y71" s="55"/>
    </row>
    <row r="72" spans="1:25" x14ac:dyDescent="0.2">
      <c r="B72" s="33"/>
      <c r="C72" s="32"/>
      <c r="D72" s="32"/>
      <c r="E72" s="32"/>
      <c r="F72" s="32"/>
      <c r="G72" s="32"/>
      <c r="H72" s="32"/>
      <c r="I72" s="32"/>
      <c r="J72" s="32"/>
      <c r="K72" s="32"/>
      <c r="L72" s="32"/>
      <c r="M72" s="32"/>
      <c r="N72" s="32"/>
      <c r="T72" s="55"/>
      <c r="U72" s="55"/>
      <c r="V72" s="55"/>
      <c r="W72" s="55"/>
      <c r="X72" s="55"/>
    </row>
    <row r="73" spans="1:25" ht="32" customHeight="1" x14ac:dyDescent="0.25">
      <c r="A73" s="37"/>
      <c r="B73" s="56"/>
      <c r="C73" s="35"/>
      <c r="D73" s="57" t="s">
        <v>50</v>
      </c>
      <c r="E73" s="35"/>
      <c r="F73" s="35"/>
      <c r="G73" s="35"/>
      <c r="H73" s="35"/>
      <c r="I73" s="35"/>
      <c r="J73" s="35"/>
      <c r="K73" s="35"/>
      <c r="L73" s="35"/>
      <c r="M73" s="35"/>
      <c r="N73" s="41"/>
    </row>
    <row r="74" spans="1:25" s="32" customFormat="1" x14ac:dyDescent="0.2">
      <c r="A74" s="37"/>
      <c r="B74" s="58"/>
      <c r="D74" s="255" t="s">
        <v>57</v>
      </c>
      <c r="E74" s="255"/>
      <c r="F74" s="255"/>
      <c r="G74" s="255"/>
      <c r="H74" s="255"/>
      <c r="I74" s="255"/>
      <c r="J74" s="255"/>
      <c r="K74" s="255"/>
      <c r="L74" s="255"/>
      <c r="M74" s="255"/>
      <c r="N74" s="256"/>
    </row>
    <row r="75" spans="1:25" s="32" customFormat="1" x14ac:dyDescent="0.2">
      <c r="A75" s="37"/>
      <c r="B75" s="58"/>
      <c r="D75" s="255"/>
      <c r="E75" s="255"/>
      <c r="F75" s="255"/>
      <c r="G75" s="255"/>
      <c r="H75" s="255"/>
      <c r="I75" s="255"/>
      <c r="J75" s="255"/>
      <c r="K75" s="255"/>
      <c r="L75" s="255"/>
      <c r="M75" s="255"/>
      <c r="N75" s="256"/>
    </row>
    <row r="76" spans="1:25" s="32" customFormat="1" x14ac:dyDescent="0.2">
      <c r="A76" s="37"/>
      <c r="B76" s="58"/>
      <c r="D76" s="255"/>
      <c r="E76" s="255"/>
      <c r="F76" s="255"/>
      <c r="G76" s="255"/>
      <c r="H76" s="255"/>
      <c r="I76" s="255"/>
      <c r="J76" s="255"/>
      <c r="K76" s="255"/>
      <c r="L76" s="255"/>
      <c r="M76" s="255"/>
      <c r="N76" s="256"/>
    </row>
    <row r="77" spans="1:25" s="32" customFormat="1" ht="24" x14ac:dyDescent="0.3">
      <c r="A77" s="37"/>
      <c r="B77" s="59"/>
      <c r="C77" s="60"/>
      <c r="D77" s="258"/>
      <c r="E77" s="258"/>
      <c r="F77" s="258"/>
      <c r="G77" s="258"/>
      <c r="H77" s="258"/>
      <c r="I77" s="258"/>
      <c r="J77" s="258"/>
      <c r="K77" s="258"/>
      <c r="L77" s="258"/>
      <c r="M77" s="258"/>
      <c r="N77" s="259"/>
    </row>
    <row r="78" spans="1:25" s="32" customFormat="1" x14ac:dyDescent="0.2">
      <c r="B78" s="33"/>
    </row>
    <row r="79" spans="1:25" s="32" customFormat="1" x14ac:dyDescent="0.2">
      <c r="B79" s="266" t="s">
        <v>54</v>
      </c>
      <c r="C79" s="266"/>
      <c r="D79" s="266"/>
      <c r="E79" s="266"/>
      <c r="F79" s="266"/>
      <c r="G79" s="266"/>
      <c r="H79" s="266"/>
      <c r="I79" s="266"/>
      <c r="J79" s="50" t="s">
        <v>43</v>
      </c>
    </row>
    <row r="80" spans="1:25" s="32" customFormat="1" x14ac:dyDescent="0.2">
      <c r="B80" s="33"/>
    </row>
    <row r="81" spans="2:14" s="32" customFormat="1" ht="15.75" customHeight="1" x14ac:dyDescent="0.2">
      <c r="B81" s="33"/>
      <c r="C81" s="255" t="s">
        <v>241</v>
      </c>
      <c r="D81" s="255"/>
      <c r="E81" s="255"/>
      <c r="F81" s="255"/>
      <c r="G81" s="255"/>
      <c r="H81" s="255"/>
      <c r="I81" s="255"/>
      <c r="J81" s="255"/>
      <c r="K81" s="255"/>
      <c r="L81" s="255"/>
      <c r="M81" s="255"/>
      <c r="N81" s="255"/>
    </row>
    <row r="82" spans="2:14" s="32" customFormat="1" x14ac:dyDescent="0.2">
      <c r="B82" s="33"/>
      <c r="C82" s="255"/>
      <c r="D82" s="255"/>
      <c r="E82" s="255"/>
      <c r="F82" s="255"/>
      <c r="G82" s="255"/>
      <c r="H82" s="255"/>
      <c r="I82" s="255"/>
      <c r="J82" s="255"/>
      <c r="K82" s="255"/>
      <c r="L82" s="255"/>
      <c r="M82" s="255"/>
      <c r="N82" s="255"/>
    </row>
    <row r="83" spans="2:14" s="32" customFormat="1" x14ac:dyDescent="0.2">
      <c r="B83" s="33"/>
      <c r="C83" s="255"/>
      <c r="D83" s="255"/>
      <c r="E83" s="255"/>
      <c r="F83" s="255"/>
      <c r="G83" s="255"/>
      <c r="H83" s="255"/>
      <c r="I83" s="255"/>
      <c r="J83" s="255"/>
      <c r="K83" s="255"/>
      <c r="L83" s="255"/>
      <c r="M83" s="255"/>
      <c r="N83" s="255"/>
    </row>
    <row r="84" spans="2:14" s="32" customFormat="1" x14ac:dyDescent="0.2">
      <c r="B84" s="33"/>
      <c r="C84" s="255"/>
      <c r="D84" s="255"/>
      <c r="E84" s="255"/>
      <c r="F84" s="255"/>
      <c r="G84" s="255"/>
      <c r="H84" s="255"/>
      <c r="I84" s="255"/>
      <c r="J84" s="255"/>
      <c r="K84" s="255"/>
      <c r="L84" s="255"/>
      <c r="M84" s="255"/>
      <c r="N84" s="255"/>
    </row>
    <row r="85" spans="2:14" s="32" customFormat="1" x14ac:dyDescent="0.2">
      <c r="B85" s="33"/>
      <c r="C85" s="255"/>
      <c r="D85" s="255"/>
      <c r="E85" s="255"/>
      <c r="F85" s="255"/>
      <c r="G85" s="255"/>
      <c r="H85" s="255"/>
      <c r="I85" s="255"/>
      <c r="J85" s="255"/>
      <c r="K85" s="255"/>
      <c r="L85" s="255"/>
      <c r="M85" s="255"/>
      <c r="N85" s="255"/>
    </row>
    <row r="86" spans="2:14" s="32" customFormat="1" x14ac:dyDescent="0.2">
      <c r="B86" s="33"/>
      <c r="C86" s="255"/>
      <c r="D86" s="255"/>
      <c r="E86" s="255"/>
      <c r="F86" s="255"/>
      <c r="G86" s="255"/>
      <c r="H86" s="255"/>
      <c r="I86" s="255"/>
      <c r="J86" s="255"/>
      <c r="K86" s="255"/>
      <c r="L86" s="255"/>
      <c r="M86" s="255"/>
      <c r="N86" s="255"/>
    </row>
    <row r="87" spans="2:14" s="32" customFormat="1" x14ac:dyDescent="0.2">
      <c r="B87" s="33"/>
      <c r="C87" s="255"/>
      <c r="D87" s="255"/>
      <c r="E87" s="255"/>
      <c r="F87" s="255"/>
      <c r="G87" s="255"/>
      <c r="H87" s="255"/>
      <c r="I87" s="255"/>
      <c r="J87" s="255"/>
      <c r="K87" s="255"/>
      <c r="L87" s="255"/>
      <c r="M87" s="255"/>
      <c r="N87" s="255"/>
    </row>
    <row r="88" spans="2:14" s="32" customFormat="1" x14ac:dyDescent="0.2">
      <c r="B88" s="33"/>
      <c r="C88" s="255"/>
      <c r="D88" s="255"/>
      <c r="E88" s="255"/>
      <c r="F88" s="255"/>
      <c r="G88" s="255"/>
      <c r="H88" s="255"/>
      <c r="I88" s="255"/>
      <c r="J88" s="255"/>
      <c r="K88" s="255"/>
      <c r="L88" s="255"/>
      <c r="M88" s="255"/>
      <c r="N88" s="255"/>
    </row>
    <row r="89" spans="2:14" s="32" customFormat="1" x14ac:dyDescent="0.2">
      <c r="B89" s="33"/>
      <c r="C89" s="255"/>
      <c r="D89" s="255"/>
      <c r="E89" s="255"/>
      <c r="F89" s="255"/>
      <c r="G89" s="255"/>
      <c r="H89" s="255"/>
      <c r="I89" s="255"/>
      <c r="J89" s="255"/>
      <c r="K89" s="255"/>
      <c r="L89" s="255"/>
      <c r="M89" s="255"/>
      <c r="N89" s="255"/>
    </row>
    <row r="90" spans="2:14" s="32" customFormat="1" x14ac:dyDescent="0.2">
      <c r="B90" s="33"/>
      <c r="C90" s="255"/>
      <c r="D90" s="255"/>
      <c r="E90" s="255"/>
      <c r="F90" s="255"/>
      <c r="G90" s="255"/>
      <c r="H90" s="255"/>
      <c r="I90" s="255"/>
      <c r="J90" s="255"/>
      <c r="K90" s="255"/>
      <c r="L90" s="255"/>
      <c r="M90" s="255"/>
      <c r="N90" s="255"/>
    </row>
    <row r="91" spans="2:14" s="32" customFormat="1" x14ac:dyDescent="0.2">
      <c r="B91" s="33"/>
      <c r="C91" s="255"/>
      <c r="D91" s="255"/>
      <c r="E91" s="255"/>
      <c r="F91" s="255"/>
      <c r="G91" s="255"/>
      <c r="H91" s="255"/>
      <c r="I91" s="255"/>
      <c r="J91" s="255"/>
      <c r="K91" s="255"/>
      <c r="L91" s="255"/>
      <c r="M91" s="255"/>
      <c r="N91" s="255"/>
    </row>
    <row r="92" spans="2:14" s="32" customFormat="1" x14ac:dyDescent="0.2">
      <c r="B92" s="33"/>
      <c r="C92" s="255"/>
      <c r="D92" s="255"/>
      <c r="E92" s="255"/>
      <c r="F92" s="255"/>
      <c r="G92" s="255"/>
      <c r="H92" s="255"/>
      <c r="I92" s="255"/>
      <c r="J92" s="255"/>
      <c r="K92" s="255"/>
      <c r="L92" s="255"/>
      <c r="M92" s="255"/>
      <c r="N92" s="255"/>
    </row>
    <row r="93" spans="2:14" s="32" customFormat="1" x14ac:dyDescent="0.2">
      <c r="B93" s="33"/>
      <c r="C93" s="255"/>
      <c r="D93" s="255"/>
      <c r="E93" s="255"/>
      <c r="F93" s="255"/>
      <c r="G93" s="255"/>
      <c r="H93" s="255"/>
      <c r="I93" s="255"/>
      <c r="J93" s="255"/>
      <c r="K93" s="255"/>
      <c r="L93" s="255"/>
      <c r="M93" s="255"/>
      <c r="N93" s="255"/>
    </row>
    <row r="94" spans="2:14" s="32" customFormat="1" x14ac:dyDescent="0.2">
      <c r="B94" s="33"/>
      <c r="C94" s="255"/>
      <c r="D94" s="255"/>
      <c r="E94" s="255"/>
      <c r="F94" s="255"/>
      <c r="G94" s="255"/>
      <c r="H94" s="255"/>
      <c r="I94" s="255"/>
      <c r="J94" s="255"/>
      <c r="K94" s="255"/>
      <c r="L94" s="255"/>
      <c r="M94" s="255"/>
      <c r="N94" s="255"/>
    </row>
    <row r="95" spans="2:14" s="32" customFormat="1" x14ac:dyDescent="0.2">
      <c r="B95" s="33"/>
      <c r="C95" s="255"/>
      <c r="D95" s="255"/>
      <c r="E95" s="255"/>
      <c r="F95" s="255"/>
      <c r="G95" s="255"/>
      <c r="H95" s="255"/>
      <c r="I95" s="255"/>
      <c r="J95" s="255"/>
      <c r="K95" s="255"/>
      <c r="L95" s="255"/>
      <c r="M95" s="255"/>
      <c r="N95" s="255"/>
    </row>
    <row r="96" spans="2:14" s="32" customFormat="1" x14ac:dyDescent="0.2">
      <c r="B96" s="33"/>
      <c r="C96" s="255"/>
      <c r="D96" s="255"/>
      <c r="E96" s="255"/>
      <c r="F96" s="255"/>
      <c r="G96" s="255"/>
      <c r="H96" s="255"/>
      <c r="I96" s="255"/>
      <c r="J96" s="255"/>
      <c r="K96" s="255"/>
      <c r="L96" s="255"/>
      <c r="M96" s="255"/>
      <c r="N96" s="255"/>
    </row>
    <row r="97" spans="2:2" s="32" customFormat="1" x14ac:dyDescent="0.2">
      <c r="B97" s="33"/>
    </row>
    <row r="98" spans="2:2" s="32" customFormat="1" x14ac:dyDescent="0.2">
      <c r="B98" s="33"/>
    </row>
    <row r="99" spans="2:2" s="32" customFormat="1" x14ac:dyDescent="0.2">
      <c r="B99" s="33"/>
    </row>
    <row r="100" spans="2:2" s="32" customFormat="1" x14ac:dyDescent="0.2">
      <c r="B100" s="33"/>
    </row>
    <row r="101" spans="2:2" s="32" customFormat="1" x14ac:dyDescent="0.2">
      <c r="B101" s="33"/>
    </row>
    <row r="102" spans="2:2" s="32" customFormat="1" x14ac:dyDescent="0.2">
      <c r="B102" s="33"/>
    </row>
    <row r="103" spans="2:2" s="32" customFormat="1" x14ac:dyDescent="0.2">
      <c r="B103" s="33"/>
    </row>
    <row r="104" spans="2:2" s="32" customFormat="1" x14ac:dyDescent="0.2">
      <c r="B104" s="33"/>
    </row>
    <row r="105" spans="2:2" s="32" customFormat="1" x14ac:dyDescent="0.2">
      <c r="B105" s="33"/>
    </row>
    <row r="106" spans="2:2" s="32" customFormat="1" x14ac:dyDescent="0.2">
      <c r="B106" s="33"/>
    </row>
    <row r="107" spans="2:2" s="32" customFormat="1" x14ac:dyDescent="0.2">
      <c r="B107" s="33"/>
    </row>
    <row r="108" spans="2:2" s="32" customFormat="1" x14ac:dyDescent="0.2">
      <c r="B108" s="33"/>
    </row>
    <row r="109" spans="2:2" s="32" customFormat="1" x14ac:dyDescent="0.2">
      <c r="B109" s="33"/>
    </row>
    <row r="110" spans="2:2" s="32" customFormat="1" x14ac:dyDescent="0.2">
      <c r="B110" s="33"/>
    </row>
    <row r="111" spans="2:2" s="32" customFormat="1" x14ac:dyDescent="0.2">
      <c r="B111" s="33"/>
    </row>
    <row r="112" spans="2:2" s="32" customFormat="1" x14ac:dyDescent="0.2">
      <c r="B112" s="33"/>
    </row>
    <row r="113" spans="2:2" s="32" customFormat="1" x14ac:dyDescent="0.2">
      <c r="B113" s="33"/>
    </row>
    <row r="114" spans="2:2" s="32" customFormat="1" x14ac:dyDescent="0.2">
      <c r="B114" s="33"/>
    </row>
    <row r="115" spans="2:2" s="32" customFormat="1" x14ac:dyDescent="0.2">
      <c r="B115" s="33"/>
    </row>
    <row r="116" spans="2:2" s="32" customFormat="1" x14ac:dyDescent="0.2">
      <c r="B116" s="33"/>
    </row>
    <row r="117" spans="2:2" s="32" customFormat="1" x14ac:dyDescent="0.2">
      <c r="B117" s="33"/>
    </row>
    <row r="118" spans="2:2" s="32" customFormat="1" x14ac:dyDescent="0.2">
      <c r="B118" s="33"/>
    </row>
    <row r="119" spans="2:2" s="32" customFormat="1" x14ac:dyDescent="0.2">
      <c r="B119" s="33"/>
    </row>
    <row r="120" spans="2:2" s="32" customFormat="1" x14ac:dyDescent="0.2">
      <c r="B120" s="33"/>
    </row>
    <row r="121" spans="2:2" s="32" customFormat="1" x14ac:dyDescent="0.2">
      <c r="B121" s="33"/>
    </row>
    <row r="122" spans="2:2" s="32" customFormat="1" x14ac:dyDescent="0.2">
      <c r="B122" s="33"/>
    </row>
    <row r="123" spans="2:2" s="32" customFormat="1" x14ac:dyDescent="0.2">
      <c r="B123" s="33"/>
    </row>
    <row r="124" spans="2:2" s="32" customFormat="1" x14ac:dyDescent="0.2">
      <c r="B124" s="33"/>
    </row>
    <row r="125" spans="2:2" s="32" customFormat="1" x14ac:dyDescent="0.2">
      <c r="B125" s="33"/>
    </row>
    <row r="126" spans="2:2" s="32" customFormat="1" x14ac:dyDescent="0.2">
      <c r="B126" s="33"/>
    </row>
    <row r="127" spans="2:2" s="32" customFormat="1" x14ac:dyDescent="0.2">
      <c r="B127" s="33"/>
    </row>
    <row r="128" spans="2:2" s="32" customFormat="1" x14ac:dyDescent="0.2">
      <c r="B128" s="33"/>
    </row>
    <row r="129" spans="2:2" s="32" customFormat="1" x14ac:dyDescent="0.2">
      <c r="B129" s="33"/>
    </row>
    <row r="130" spans="2:2" s="32" customFormat="1" x14ac:dyDescent="0.2">
      <c r="B130" s="33"/>
    </row>
    <row r="131" spans="2:2" s="32" customFormat="1" x14ac:dyDescent="0.2">
      <c r="B131" s="33"/>
    </row>
    <row r="132" spans="2:2" s="32" customFormat="1" x14ac:dyDescent="0.2">
      <c r="B132" s="33"/>
    </row>
    <row r="133" spans="2:2" s="32" customFormat="1" x14ac:dyDescent="0.2">
      <c r="B133" s="33"/>
    </row>
    <row r="134" spans="2:2" s="32" customFormat="1" x14ac:dyDescent="0.2">
      <c r="B134" s="33"/>
    </row>
    <row r="135" spans="2:2" s="32" customFormat="1" x14ac:dyDescent="0.2">
      <c r="B135" s="33"/>
    </row>
    <row r="136" spans="2:2" s="32" customFormat="1" x14ac:dyDescent="0.2">
      <c r="B136" s="33"/>
    </row>
    <row r="137" spans="2:2" s="32" customFormat="1" x14ac:dyDescent="0.2">
      <c r="B137" s="33"/>
    </row>
    <row r="138" spans="2:2" s="32" customFormat="1" x14ac:dyDescent="0.2">
      <c r="B138" s="33"/>
    </row>
    <row r="139" spans="2:2" s="32" customFormat="1" x14ac:dyDescent="0.2">
      <c r="B139" s="33"/>
    </row>
    <row r="140" spans="2:2" s="32" customFormat="1" x14ac:dyDescent="0.2">
      <c r="B140" s="33"/>
    </row>
    <row r="141" spans="2:2" s="32" customFormat="1" x14ac:dyDescent="0.2">
      <c r="B141" s="33"/>
    </row>
    <row r="142" spans="2:2" s="32" customFormat="1" x14ac:dyDescent="0.2">
      <c r="B142" s="33"/>
    </row>
    <row r="143" spans="2:2" s="32" customFormat="1" x14ac:dyDescent="0.2">
      <c r="B143" s="33"/>
    </row>
    <row r="144" spans="2:2" s="32" customFormat="1" x14ac:dyDescent="0.2">
      <c r="B144" s="33"/>
    </row>
    <row r="145" spans="2:2" s="32" customFormat="1" x14ac:dyDescent="0.2">
      <c r="B145" s="33"/>
    </row>
    <row r="146" spans="2:2" s="32" customFormat="1" x14ac:dyDescent="0.2">
      <c r="B146" s="33"/>
    </row>
    <row r="147" spans="2:2" s="32" customFormat="1" x14ac:dyDescent="0.2">
      <c r="B147" s="33"/>
    </row>
    <row r="148" spans="2:2" s="32" customFormat="1" x14ac:dyDescent="0.2">
      <c r="B148" s="33"/>
    </row>
    <row r="149" spans="2:2" s="32" customFormat="1" x14ac:dyDescent="0.2">
      <c r="B149" s="33"/>
    </row>
    <row r="150" spans="2:2" s="32" customFormat="1" x14ac:dyDescent="0.2">
      <c r="B150" s="33"/>
    </row>
    <row r="151" spans="2:2" s="32" customFormat="1" x14ac:dyDescent="0.2">
      <c r="B151" s="33"/>
    </row>
    <row r="152" spans="2:2" s="32" customFormat="1" x14ac:dyDescent="0.2">
      <c r="B152" s="33"/>
    </row>
    <row r="153" spans="2:2" s="32" customFormat="1" x14ac:dyDescent="0.2">
      <c r="B153" s="33"/>
    </row>
    <row r="154" spans="2:2" s="32" customFormat="1" x14ac:dyDescent="0.2">
      <c r="B154" s="33"/>
    </row>
    <row r="155" spans="2:2" s="32" customFormat="1" x14ac:dyDescent="0.2">
      <c r="B155" s="33"/>
    </row>
    <row r="156" spans="2:2" s="32" customFormat="1" x14ac:dyDescent="0.2">
      <c r="B156" s="33"/>
    </row>
    <row r="157" spans="2:2" s="32" customFormat="1" x14ac:dyDescent="0.2">
      <c r="B157" s="33"/>
    </row>
    <row r="158" spans="2:2" s="32" customFormat="1" x14ac:dyDescent="0.2">
      <c r="B158" s="33"/>
    </row>
    <row r="159" spans="2:2" s="32" customFormat="1" x14ac:dyDescent="0.2">
      <c r="B159" s="33"/>
    </row>
    <row r="160" spans="2:2" s="32" customFormat="1" x14ac:dyDescent="0.2">
      <c r="B160" s="33"/>
    </row>
    <row r="161" spans="2:2" s="32" customFormat="1" x14ac:dyDescent="0.2">
      <c r="B161" s="33"/>
    </row>
    <row r="162" spans="2:2" s="32" customFormat="1" x14ac:dyDescent="0.2">
      <c r="B162" s="33"/>
    </row>
    <row r="163" spans="2:2" s="32" customFormat="1" x14ac:dyDescent="0.2">
      <c r="B163" s="33"/>
    </row>
    <row r="164" spans="2:2" s="32" customFormat="1" x14ac:dyDescent="0.2">
      <c r="B164" s="33"/>
    </row>
    <row r="165" spans="2:2" s="32" customFormat="1" x14ac:dyDescent="0.2">
      <c r="B165" s="33"/>
    </row>
    <row r="166" spans="2:2" s="32" customFormat="1" x14ac:dyDescent="0.2">
      <c r="B166" s="33"/>
    </row>
    <row r="167" spans="2:2" s="32" customFormat="1" x14ac:dyDescent="0.2">
      <c r="B167" s="33"/>
    </row>
    <row r="168" spans="2:2" s="32" customFormat="1" x14ac:dyDescent="0.2">
      <c r="B168" s="33"/>
    </row>
    <row r="169" spans="2:2" s="32" customFormat="1" x14ac:dyDescent="0.2">
      <c r="B169" s="33"/>
    </row>
    <row r="170" spans="2:2" s="32" customFormat="1" x14ac:dyDescent="0.2">
      <c r="B170" s="33"/>
    </row>
    <row r="171" spans="2:2" s="32" customFormat="1" x14ac:dyDescent="0.2">
      <c r="B171" s="33"/>
    </row>
    <row r="172" spans="2:2" s="32" customFormat="1" x14ac:dyDescent="0.2">
      <c r="B172" s="33"/>
    </row>
    <row r="173" spans="2:2" s="32" customFormat="1" x14ac:dyDescent="0.2">
      <c r="B173" s="33"/>
    </row>
    <row r="174" spans="2:2" s="32" customFormat="1" x14ac:dyDescent="0.2">
      <c r="B174" s="33"/>
    </row>
    <row r="175" spans="2:2" s="32" customFormat="1" x14ac:dyDescent="0.2">
      <c r="B175" s="33"/>
    </row>
    <row r="176" spans="2:2" s="32" customFormat="1" x14ac:dyDescent="0.2">
      <c r="B176" s="33"/>
    </row>
    <row r="177" spans="2:2" s="32" customFormat="1" x14ac:dyDescent="0.2">
      <c r="B177" s="33"/>
    </row>
    <row r="178" spans="2:2" s="32" customFormat="1" x14ac:dyDescent="0.2">
      <c r="B178" s="33"/>
    </row>
    <row r="179" spans="2:2" s="32" customFormat="1" x14ac:dyDescent="0.2">
      <c r="B179" s="33"/>
    </row>
    <row r="180" spans="2:2" s="32" customFormat="1" x14ac:dyDescent="0.2">
      <c r="B180" s="33"/>
    </row>
    <row r="181" spans="2:2" s="32" customFormat="1" x14ac:dyDescent="0.2">
      <c r="B181" s="33"/>
    </row>
    <row r="182" spans="2:2" s="32" customFormat="1" x14ac:dyDescent="0.2">
      <c r="B182" s="33"/>
    </row>
    <row r="183" spans="2:2" s="32" customFormat="1" x14ac:dyDescent="0.2">
      <c r="B183" s="33"/>
    </row>
    <row r="184" spans="2:2" s="32" customFormat="1" x14ac:dyDescent="0.2">
      <c r="B184" s="33"/>
    </row>
    <row r="185" spans="2:2" s="32" customFormat="1" x14ac:dyDescent="0.2">
      <c r="B185" s="33"/>
    </row>
    <row r="186" spans="2:2" s="32" customFormat="1" x14ac:dyDescent="0.2">
      <c r="B186" s="33"/>
    </row>
    <row r="187" spans="2:2" s="32" customFormat="1" x14ac:dyDescent="0.2">
      <c r="B187" s="33"/>
    </row>
    <row r="188" spans="2:2" s="32" customFormat="1" x14ac:dyDescent="0.2">
      <c r="B188" s="33"/>
    </row>
    <row r="189" spans="2:2" s="32" customFormat="1" x14ac:dyDescent="0.2">
      <c r="B189" s="33"/>
    </row>
    <row r="190" spans="2:2" s="32" customFormat="1" x14ac:dyDescent="0.2">
      <c r="B190" s="33"/>
    </row>
    <row r="191" spans="2:2" s="32" customFormat="1" x14ac:dyDescent="0.2">
      <c r="B191" s="33"/>
    </row>
    <row r="192" spans="2:2" s="32" customFormat="1" x14ac:dyDescent="0.2">
      <c r="B192" s="33"/>
    </row>
    <row r="193" spans="2:2" s="32" customFormat="1" x14ac:dyDescent="0.2">
      <c r="B193" s="33"/>
    </row>
    <row r="194" spans="2:2" s="32" customFormat="1" x14ac:dyDescent="0.2">
      <c r="B194" s="33"/>
    </row>
    <row r="195" spans="2:2" s="32" customFormat="1" x14ac:dyDescent="0.2">
      <c r="B195" s="33"/>
    </row>
    <row r="196" spans="2:2" s="32" customFormat="1" x14ac:dyDescent="0.2">
      <c r="B196" s="33"/>
    </row>
    <row r="197" spans="2:2" s="32" customFormat="1" x14ac:dyDescent="0.2">
      <c r="B197" s="33"/>
    </row>
    <row r="198" spans="2:2" s="32" customFormat="1" x14ac:dyDescent="0.2">
      <c r="B198" s="33"/>
    </row>
    <row r="199" spans="2:2" s="32" customFormat="1" x14ac:dyDescent="0.2">
      <c r="B199" s="33"/>
    </row>
    <row r="200" spans="2:2" s="32" customFormat="1" x14ac:dyDescent="0.2">
      <c r="B200" s="33"/>
    </row>
    <row r="201" spans="2:2" s="32" customFormat="1" x14ac:dyDescent="0.2">
      <c r="B201" s="33"/>
    </row>
    <row r="202" spans="2:2" s="32" customFormat="1" x14ac:dyDescent="0.2">
      <c r="B202" s="33"/>
    </row>
    <row r="203" spans="2:2" s="32" customFormat="1" x14ac:dyDescent="0.2">
      <c r="B203" s="33"/>
    </row>
    <row r="204" spans="2:2" s="32" customFormat="1" x14ac:dyDescent="0.2">
      <c r="B204" s="33"/>
    </row>
    <row r="205" spans="2:2" s="32" customFormat="1" x14ac:dyDescent="0.2">
      <c r="B205" s="33"/>
    </row>
    <row r="206" spans="2:2" s="32" customFormat="1" x14ac:dyDescent="0.2">
      <c r="B206" s="33"/>
    </row>
    <row r="207" spans="2:2" s="32" customFormat="1" x14ac:dyDescent="0.2">
      <c r="B207" s="33"/>
    </row>
    <row r="208" spans="2:2" s="32" customFormat="1" x14ac:dyDescent="0.2">
      <c r="B208" s="33"/>
    </row>
    <row r="209" spans="2:2" s="32" customFormat="1" x14ac:dyDescent="0.2">
      <c r="B209" s="33"/>
    </row>
    <row r="210" spans="2:2" s="32" customFormat="1" x14ac:dyDescent="0.2">
      <c r="B210" s="33"/>
    </row>
    <row r="211" spans="2:2" s="32" customFormat="1" x14ac:dyDescent="0.2">
      <c r="B211" s="33"/>
    </row>
    <row r="212" spans="2:2" s="32" customFormat="1" x14ac:dyDescent="0.2">
      <c r="B212" s="33"/>
    </row>
    <row r="213" spans="2:2" s="32" customFormat="1" x14ac:dyDescent="0.2">
      <c r="B213" s="33"/>
    </row>
    <row r="214" spans="2:2" s="32" customFormat="1" x14ac:dyDescent="0.2">
      <c r="B214" s="33"/>
    </row>
    <row r="215" spans="2:2" s="32" customFormat="1" x14ac:dyDescent="0.2">
      <c r="B215" s="33"/>
    </row>
    <row r="216" spans="2:2" s="32" customFormat="1" x14ac:dyDescent="0.2">
      <c r="B216" s="33"/>
    </row>
    <row r="217" spans="2:2" s="32" customFormat="1" x14ac:dyDescent="0.2">
      <c r="B217" s="33"/>
    </row>
    <row r="218" spans="2:2" s="32" customFormat="1" x14ac:dyDescent="0.2">
      <c r="B218" s="33"/>
    </row>
    <row r="219" spans="2:2" s="32" customFormat="1" x14ac:dyDescent="0.2">
      <c r="B219" s="33"/>
    </row>
    <row r="220" spans="2:2" s="32" customFormat="1" x14ac:dyDescent="0.2">
      <c r="B220" s="33"/>
    </row>
    <row r="221" spans="2:2" s="32" customFormat="1" x14ac:dyDescent="0.2">
      <c r="B221" s="33"/>
    </row>
    <row r="222" spans="2:2" s="32" customFormat="1" x14ac:dyDescent="0.2">
      <c r="B222" s="33"/>
    </row>
    <row r="223" spans="2:2" s="32" customFormat="1" x14ac:dyDescent="0.2">
      <c r="B223" s="33"/>
    </row>
    <row r="224" spans="2:2" s="32" customFormat="1" x14ac:dyDescent="0.2">
      <c r="B224" s="33"/>
    </row>
    <row r="225" spans="2:2" s="32" customFormat="1" x14ac:dyDescent="0.2">
      <c r="B225" s="33"/>
    </row>
    <row r="226" spans="2:2" s="32" customFormat="1" x14ac:dyDescent="0.2">
      <c r="B226" s="33"/>
    </row>
    <row r="227" spans="2:2" s="32" customFormat="1" x14ac:dyDescent="0.2">
      <c r="B227" s="33"/>
    </row>
    <row r="228" spans="2:2" s="32" customFormat="1" x14ac:dyDescent="0.2">
      <c r="B228" s="33"/>
    </row>
    <row r="229" spans="2:2" s="32" customFormat="1" x14ac:dyDescent="0.2">
      <c r="B229" s="33"/>
    </row>
    <row r="230" spans="2:2" s="32" customFormat="1" x14ac:dyDescent="0.2">
      <c r="B230" s="33"/>
    </row>
    <row r="231" spans="2:2" s="32" customFormat="1" x14ac:dyDescent="0.2">
      <c r="B231" s="33"/>
    </row>
    <row r="232" spans="2:2" s="32" customFormat="1" x14ac:dyDescent="0.2">
      <c r="B232" s="33"/>
    </row>
    <row r="233" spans="2:2" s="32" customFormat="1" x14ac:dyDescent="0.2">
      <c r="B233" s="33"/>
    </row>
    <row r="234" spans="2:2" s="32" customFormat="1" x14ac:dyDescent="0.2">
      <c r="B234" s="33"/>
    </row>
    <row r="235" spans="2:2" s="32" customFormat="1" x14ac:dyDescent="0.2">
      <c r="B235" s="33"/>
    </row>
    <row r="236" spans="2:2" s="32" customFormat="1" x14ac:dyDescent="0.2">
      <c r="B236" s="33"/>
    </row>
    <row r="237" spans="2:2" s="32" customFormat="1" x14ac:dyDescent="0.2">
      <c r="B237" s="33"/>
    </row>
  </sheetData>
  <sheetProtection algorithmName="SHA-512" hashValue="PhHIpnxBnvge8nVkLs7AfDK57ZIBEkKNdIfFBiykus9RTE33XmsAYwm+b0EgeA7gt2xm92lullQ2fDKv0uWDUQ==" saltValue="sc9HyJ2v9ik9kTIAiMz60g==" spinCount="100000" sheet="1" objects="1" scenarios="1" selectLockedCells="1" selectUnlockedCells="1"/>
  <mergeCells count="29">
    <mergeCell ref="B8:K8"/>
    <mergeCell ref="B62:C65"/>
    <mergeCell ref="D32:N36"/>
    <mergeCell ref="D14:N17"/>
    <mergeCell ref="D18:N24"/>
    <mergeCell ref="C81:N96"/>
    <mergeCell ref="T37:AD37"/>
    <mergeCell ref="D77:N77"/>
    <mergeCell ref="B47:C51"/>
    <mergeCell ref="D62:N65"/>
    <mergeCell ref="B40:C42"/>
    <mergeCell ref="B44:C46"/>
    <mergeCell ref="B58:C60"/>
    <mergeCell ref="B53:C55"/>
    <mergeCell ref="D74:N76"/>
    <mergeCell ref="B79:I79"/>
    <mergeCell ref="D67:N71"/>
    <mergeCell ref="B67:C71"/>
    <mergeCell ref="D58:N60"/>
    <mergeCell ref="S30:X31"/>
    <mergeCell ref="S32:X33"/>
    <mergeCell ref="S34:X34"/>
    <mergeCell ref="S35:X35"/>
    <mergeCell ref="D53:N56"/>
    <mergeCell ref="T38:AD46"/>
    <mergeCell ref="D47:N51"/>
    <mergeCell ref="D40:N42"/>
    <mergeCell ref="D44:N46"/>
    <mergeCell ref="D26:N30"/>
  </mergeCells>
  <hyperlinks>
    <hyperlink ref="J79" r:id="rId1" xr:uid="{00000000-0004-0000-0000-000000000000}"/>
  </hyperlinks>
  <pageMargins left="0.7" right="0.7" top="0.75" bottom="0.75" header="0.3" footer="0.3"/>
  <pageSetup orientation="portrait" horizontalDpi="4294967293" verticalDpi="0" r:id="rId2"/>
  <ignoredErrors>
    <ignoredError sqref="B40 B44 B57:C57 B54:C55 C53"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dimension ref="A1:O125"/>
  <sheetViews>
    <sheetView topLeftCell="A37" workbookViewId="0">
      <selection activeCell="C57" sqref="C57"/>
    </sheetView>
  </sheetViews>
  <sheetFormatPr baseColWidth="10" defaultColWidth="9" defaultRowHeight="15.75" customHeight="1" x14ac:dyDescent="0.15"/>
  <cols>
    <col min="1" max="1" width="4.6640625" style="142" customWidth="1"/>
    <col min="2" max="2" width="36.6640625" style="142" customWidth="1"/>
    <col min="3" max="3" width="17.6640625" style="142" customWidth="1"/>
    <col min="4" max="4" width="15.5" style="142" customWidth="1"/>
    <col min="5" max="7" width="9.1640625" style="142" customWidth="1"/>
    <col min="8" max="9" width="9" style="142"/>
    <col min="10" max="10" width="9.1640625" style="142" bestFit="1" customWidth="1"/>
    <col min="11" max="16384" width="9" style="142"/>
  </cols>
  <sheetData>
    <row r="1" spans="1:15" ht="15.75" customHeight="1" x14ac:dyDescent="0.2">
      <c r="A1" s="127" t="s">
        <v>228</v>
      </c>
      <c r="C1" s="127" t="s">
        <v>220</v>
      </c>
      <c r="D1" s="128"/>
      <c r="E1" s="128"/>
      <c r="F1" s="128"/>
      <c r="G1" s="128"/>
      <c r="H1" s="128"/>
      <c r="I1" s="127" t="s">
        <v>221</v>
      </c>
      <c r="J1" s="128"/>
      <c r="K1" s="128"/>
      <c r="L1" s="128"/>
      <c r="M1" s="128"/>
      <c r="N1" s="128"/>
      <c r="O1" s="128"/>
    </row>
    <row r="2" spans="1:15" s="128" customFormat="1" ht="15.75" customHeight="1" x14ac:dyDescent="0.2">
      <c r="A2" s="127" t="s">
        <v>135</v>
      </c>
      <c r="D2" s="128" t="s">
        <v>78</v>
      </c>
      <c r="E2" s="128" t="s">
        <v>110</v>
      </c>
      <c r="F2" s="128" t="s">
        <v>136</v>
      </c>
      <c r="J2" s="128" t="s">
        <v>78</v>
      </c>
      <c r="K2" s="128" t="s">
        <v>110</v>
      </c>
      <c r="L2" s="128" t="s">
        <v>136</v>
      </c>
    </row>
    <row r="3" spans="1:15" s="128" customFormat="1" ht="15.75" customHeight="1" x14ac:dyDescent="0.2">
      <c r="A3" s="127"/>
      <c r="B3" s="128" t="s">
        <v>137</v>
      </c>
      <c r="E3" s="129"/>
      <c r="F3" s="129"/>
      <c r="K3" s="129"/>
      <c r="L3" s="129"/>
    </row>
    <row r="4" spans="1:15" s="128" customFormat="1" ht="15.75" customHeight="1" x14ac:dyDescent="0.2">
      <c r="B4" s="130" t="s">
        <v>138</v>
      </c>
      <c r="C4" s="131"/>
      <c r="D4" s="131">
        <f>'Tax Estimator'!D17+'Tax Estimator'!D22</f>
        <v>0</v>
      </c>
      <c r="E4" s="131">
        <f>'Tax Estimator'!C20</f>
        <v>0</v>
      </c>
      <c r="F4" s="131">
        <f>'Tax Estimator'!C21</f>
        <v>0</v>
      </c>
      <c r="I4" s="131"/>
      <c r="J4" s="131">
        <f>'Tax Estimator'!F17+'Tax Estimator'!F22</f>
        <v>0</v>
      </c>
      <c r="K4" s="131">
        <f>'Tax Estimator'!E20</f>
        <v>0</v>
      </c>
      <c r="L4" s="131">
        <f>'Tax Estimator'!E21</f>
        <v>0</v>
      </c>
    </row>
    <row r="5" spans="1:15" s="128" customFormat="1" ht="15.75" customHeight="1" x14ac:dyDescent="0.2">
      <c r="B5" s="128" t="s">
        <v>100</v>
      </c>
      <c r="C5" s="131"/>
      <c r="D5" s="131">
        <f>'Tax Estimator'!D17</f>
        <v>0</v>
      </c>
      <c r="E5" s="131">
        <f>E4</f>
        <v>0</v>
      </c>
      <c r="F5" s="131">
        <f>F4</f>
        <v>0</v>
      </c>
      <c r="G5" s="132">
        <f>SUM(D5:F5)</f>
        <v>0</v>
      </c>
      <c r="I5" s="131"/>
      <c r="J5" s="131">
        <f>'Tax Estimator'!F17</f>
        <v>0</v>
      </c>
      <c r="K5" s="131">
        <f>K4</f>
        <v>0</v>
      </c>
      <c r="L5" s="131">
        <f>L4</f>
        <v>0</v>
      </c>
      <c r="M5" s="132">
        <f>SUM(J5:L5)</f>
        <v>0</v>
      </c>
    </row>
    <row r="6" spans="1:15" s="128" customFormat="1" ht="15.75" customHeight="1" x14ac:dyDescent="0.2">
      <c r="B6" s="128" t="s">
        <v>139</v>
      </c>
      <c r="C6" s="131"/>
      <c r="D6" s="131">
        <f>IFERROR(ROUND(D5/$G$5*('Tax Estimator'!$D$28+'Tax Estimator'!$D$29+'Tax Estimator'!$D$32),0),0)</f>
        <v>0</v>
      </c>
      <c r="E6" s="131">
        <f>IFERROR(ROUND(E5/$G$5*('Tax Estimator'!$D$28+'Tax Estimator'!$D$29+'Tax Estimator'!$D$32),0),0)</f>
        <v>0</v>
      </c>
      <c r="F6" s="131">
        <f>IFERROR(ROUND(F5/$G$5*('Tax Estimator'!$D$28+'Tax Estimator'!$D$29+'Tax Estimator'!$D$32),0),0)</f>
        <v>0</v>
      </c>
      <c r="I6" s="131"/>
      <c r="J6" s="131">
        <f>IFERROR(ROUND(J5/$M$5*('Tax Estimator'!$F$28+'Tax Estimator'!$F$29+'Tax Estimator'!$F$32),0),0)</f>
        <v>0</v>
      </c>
      <c r="K6" s="131">
        <f>IFERROR(ROUND(K5/$M$5*('Tax Estimator'!$F$28+'Tax Estimator'!$F$29+'Tax Estimator'!$F$32),0),0)</f>
        <v>0</v>
      </c>
      <c r="L6" s="131">
        <f>IFERROR(ROUND(L5/$M$5*('Tax Estimator'!$F$28+'Tax Estimator'!$F$29+'Tax Estimator'!$F$32),0),0)</f>
        <v>0</v>
      </c>
    </row>
    <row r="7" spans="1:15" s="128" customFormat="1" ht="15.75" customHeight="1" x14ac:dyDescent="0.2">
      <c r="B7" s="128" t="s">
        <v>140</v>
      </c>
      <c r="C7" s="131"/>
      <c r="D7" s="131">
        <f>D4-D6</f>
        <v>0</v>
      </c>
      <c r="E7" s="131">
        <f t="shared" ref="E7:F7" si="0">E4-E6</f>
        <v>0</v>
      </c>
      <c r="F7" s="131">
        <f t="shared" si="0"/>
        <v>0</v>
      </c>
      <c r="I7" s="131"/>
      <c r="J7" s="131">
        <f>J4-J6</f>
        <v>0</v>
      </c>
      <c r="K7" s="131">
        <f t="shared" ref="K7:L7" si="1">K4-K6</f>
        <v>0</v>
      </c>
      <c r="L7" s="131">
        <f t="shared" si="1"/>
        <v>0</v>
      </c>
    </row>
    <row r="8" spans="1:15" s="128" customFormat="1" ht="15.75" customHeight="1" x14ac:dyDescent="0.2">
      <c r="B8" s="128" t="s">
        <v>141</v>
      </c>
      <c r="C8" s="131"/>
      <c r="D8" s="133">
        <f>'Tax Estimator'!C15</f>
        <v>0</v>
      </c>
      <c r="E8" s="133">
        <v>0</v>
      </c>
      <c r="F8" s="133">
        <v>0</v>
      </c>
      <c r="I8" s="131"/>
      <c r="J8" s="133">
        <f>'Tax Estimator'!E15</f>
        <v>0</v>
      </c>
      <c r="K8" s="133">
        <v>0</v>
      </c>
      <c r="L8" s="133">
        <v>0</v>
      </c>
    </row>
    <row r="9" spans="1:15" s="128" customFormat="1" ht="15.75" customHeight="1" x14ac:dyDescent="0.2">
      <c r="B9" s="128" t="s">
        <v>142</v>
      </c>
      <c r="C9" s="131"/>
      <c r="D9" s="129">
        <f>'Tax Estimator'!C38</f>
        <v>0</v>
      </c>
      <c r="E9" s="129">
        <v>0</v>
      </c>
      <c r="F9" s="129">
        <v>0</v>
      </c>
      <c r="I9" s="131"/>
      <c r="J9" s="129">
        <f>'Tax Estimator'!E38</f>
        <v>0</v>
      </c>
      <c r="K9" s="129">
        <v>0</v>
      </c>
      <c r="L9" s="129">
        <v>0</v>
      </c>
    </row>
    <row r="10" spans="1:15" s="128" customFormat="1" ht="15.75" customHeight="1" x14ac:dyDescent="0.2">
      <c r="C10" s="131"/>
      <c r="D10" s="131"/>
      <c r="E10" s="131"/>
      <c r="F10" s="131"/>
      <c r="I10" s="131"/>
      <c r="J10" s="131"/>
      <c r="K10" s="131"/>
      <c r="L10" s="131"/>
    </row>
    <row r="11" spans="1:15" s="128" customFormat="1" ht="15.75" customHeight="1" x14ac:dyDescent="0.2">
      <c r="A11" s="130">
        <v>2</v>
      </c>
      <c r="B11" s="128" t="s">
        <v>140</v>
      </c>
      <c r="C11" s="134"/>
      <c r="D11" s="134">
        <f>IF(D3=1,D63,D70)</f>
        <v>0</v>
      </c>
      <c r="E11" s="134">
        <f t="shared" ref="E11:F11" si="2">IF(E3=1,E63,E70)</f>
        <v>0</v>
      </c>
      <c r="F11" s="134">
        <f t="shared" si="2"/>
        <v>0</v>
      </c>
      <c r="I11" s="134"/>
      <c r="J11" s="134">
        <f>IF(J3=1,J63,J70)</f>
        <v>0</v>
      </c>
      <c r="K11" s="134">
        <f t="shared" ref="K11:L11" si="3">IF(K3=1,K63,K70)</f>
        <v>0</v>
      </c>
      <c r="L11" s="134">
        <f t="shared" si="3"/>
        <v>0</v>
      </c>
    </row>
    <row r="12" spans="1:15" s="128" customFormat="1" ht="15.75" customHeight="1" x14ac:dyDescent="0.2">
      <c r="A12" s="130">
        <v>3</v>
      </c>
      <c r="B12" s="130" t="s">
        <v>143</v>
      </c>
      <c r="C12" s="135"/>
      <c r="D12" s="135">
        <f>ROUND(D11*0.2,0)</f>
        <v>0</v>
      </c>
      <c r="E12" s="135">
        <f t="shared" ref="E12:F12" si="4">ROUND(E11*0.2,0)</f>
        <v>0</v>
      </c>
      <c r="F12" s="135">
        <f t="shared" si="4"/>
        <v>0</v>
      </c>
      <c r="I12" s="135"/>
      <c r="J12" s="135">
        <f>ROUND(J11*0.2,0)</f>
        <v>0</v>
      </c>
      <c r="K12" s="135">
        <f t="shared" ref="K12:L12" si="5">ROUND(K11*0.2,0)</f>
        <v>0</v>
      </c>
      <c r="L12" s="135">
        <f t="shared" si="5"/>
        <v>0</v>
      </c>
    </row>
    <row r="13" spans="1:15" s="128" customFormat="1" ht="15.75" customHeight="1" x14ac:dyDescent="0.2">
      <c r="A13" s="130">
        <v>4</v>
      </c>
      <c r="B13" s="130" t="s">
        <v>144</v>
      </c>
      <c r="C13" s="133"/>
      <c r="D13" s="135">
        <f>IF(D3=1,D64,D8)</f>
        <v>0</v>
      </c>
      <c r="E13" s="135">
        <f t="shared" ref="E13:F13" si="6">IF(E3=1,E64,E8)</f>
        <v>0</v>
      </c>
      <c r="F13" s="135">
        <f t="shared" si="6"/>
        <v>0</v>
      </c>
      <c r="I13" s="133"/>
      <c r="J13" s="135">
        <f>IF(J3=1,J64,J8)</f>
        <v>0</v>
      </c>
      <c r="K13" s="135">
        <f t="shared" ref="K13:L13" si="7">IF(K3=1,K64,K8)</f>
        <v>0</v>
      </c>
      <c r="L13" s="135">
        <f t="shared" si="7"/>
        <v>0</v>
      </c>
    </row>
    <row r="14" spans="1:15" s="128" customFormat="1" ht="15.75" customHeight="1" x14ac:dyDescent="0.2">
      <c r="A14" s="130">
        <v>5</v>
      </c>
      <c r="B14" s="130" t="s">
        <v>145</v>
      </c>
      <c r="C14" s="132"/>
      <c r="D14" s="132">
        <f>ROUND(0.5*D13,0)</f>
        <v>0</v>
      </c>
      <c r="E14" s="132">
        <f t="shared" ref="E14:F14" si="8">ROUND(0.5*E13,0)</f>
        <v>0</v>
      </c>
      <c r="F14" s="132">
        <f t="shared" si="8"/>
        <v>0</v>
      </c>
      <c r="I14" s="132"/>
      <c r="J14" s="132">
        <f>ROUND(0.5*J13,0)</f>
        <v>0</v>
      </c>
      <c r="K14" s="132">
        <f t="shared" ref="K14:L14" si="9">ROUND(0.5*K13,0)</f>
        <v>0</v>
      </c>
      <c r="L14" s="132">
        <f t="shared" si="9"/>
        <v>0</v>
      </c>
    </row>
    <row r="15" spans="1:15" s="128" customFormat="1" ht="15.75" customHeight="1" x14ac:dyDescent="0.2">
      <c r="A15" s="130">
        <v>6</v>
      </c>
      <c r="B15" s="130" t="s">
        <v>146</v>
      </c>
      <c r="C15" s="132"/>
      <c r="D15" s="132">
        <f>ROUND(0.25*D13,0)</f>
        <v>0</v>
      </c>
      <c r="E15" s="132">
        <f t="shared" ref="E15:F15" si="10">ROUND(0.25*E13,0)</f>
        <v>0</v>
      </c>
      <c r="F15" s="132">
        <f t="shared" si="10"/>
        <v>0</v>
      </c>
      <c r="I15" s="132"/>
      <c r="J15" s="132">
        <f>ROUND(0.25*J13,0)</f>
        <v>0</v>
      </c>
      <c r="K15" s="132">
        <f t="shared" ref="K15:L15" si="11">ROUND(0.25*K13,0)</f>
        <v>0</v>
      </c>
      <c r="L15" s="132">
        <f t="shared" si="11"/>
        <v>0</v>
      </c>
    </row>
    <row r="16" spans="1:15" s="128" customFormat="1" ht="15.75" customHeight="1" x14ac:dyDescent="0.2">
      <c r="A16" s="130">
        <v>7</v>
      </c>
      <c r="B16" s="130" t="s">
        <v>147</v>
      </c>
      <c r="C16" s="133"/>
      <c r="D16" s="132">
        <f>IF(D3=1,D65,D9)</f>
        <v>0</v>
      </c>
      <c r="E16" s="132">
        <f t="shared" ref="E16" si="12">IF(E3=1,E65,E9)</f>
        <v>0</v>
      </c>
      <c r="F16" s="132">
        <f>IF(F3=1,F65,F9)</f>
        <v>0</v>
      </c>
      <c r="I16" s="133"/>
      <c r="J16" s="132">
        <f>IF(J3=1,J65,J9)</f>
        <v>0</v>
      </c>
      <c r="K16" s="132">
        <f t="shared" ref="K16" si="13">IF(K3=1,K65,K9)</f>
        <v>0</v>
      </c>
      <c r="L16" s="132">
        <f>IF(L3=1,L65,L9)</f>
        <v>0</v>
      </c>
    </row>
    <row r="17" spans="1:12" s="128" customFormat="1" ht="15.75" customHeight="1" x14ac:dyDescent="0.2">
      <c r="A17" s="130">
        <v>8</v>
      </c>
      <c r="B17" s="130" t="s">
        <v>148</v>
      </c>
      <c r="C17" s="132"/>
      <c r="D17" s="132">
        <f>ROUND(0.025*D16,0)</f>
        <v>0</v>
      </c>
      <c r="E17" s="132">
        <f t="shared" ref="E17:F17" si="14">ROUND(0.025*E16,0)</f>
        <v>0</v>
      </c>
      <c r="F17" s="132">
        <f t="shared" si="14"/>
        <v>0</v>
      </c>
      <c r="I17" s="132"/>
      <c r="J17" s="132">
        <f>ROUND(0.025*J16,0)</f>
        <v>0</v>
      </c>
      <c r="K17" s="132">
        <f t="shared" ref="K17:L17" si="15">ROUND(0.025*K16,0)</f>
        <v>0</v>
      </c>
      <c r="L17" s="132">
        <f t="shared" si="15"/>
        <v>0</v>
      </c>
    </row>
    <row r="18" spans="1:12" s="128" customFormat="1" ht="15.75" customHeight="1" x14ac:dyDescent="0.2">
      <c r="A18" s="130">
        <v>9</v>
      </c>
      <c r="B18" s="130" t="s">
        <v>149</v>
      </c>
      <c r="C18" s="132"/>
      <c r="D18" s="132">
        <f>D15+D17</f>
        <v>0</v>
      </c>
      <c r="E18" s="132">
        <f t="shared" ref="E18:F18" si="16">E15+E17</f>
        <v>0</v>
      </c>
      <c r="F18" s="132">
        <f t="shared" si="16"/>
        <v>0</v>
      </c>
      <c r="I18" s="132"/>
      <c r="J18" s="132">
        <f>J15+J17</f>
        <v>0</v>
      </c>
      <c r="K18" s="132">
        <f t="shared" ref="K18:L18" si="17">K15+K17</f>
        <v>0</v>
      </c>
      <c r="L18" s="132">
        <f t="shared" si="17"/>
        <v>0</v>
      </c>
    </row>
    <row r="19" spans="1:12" s="128" customFormat="1" ht="15.75" customHeight="1" x14ac:dyDescent="0.2">
      <c r="A19" s="130">
        <v>10</v>
      </c>
      <c r="B19" s="130" t="s">
        <v>150</v>
      </c>
      <c r="C19" s="132"/>
      <c r="D19" s="132">
        <f>MAX(D14,D18)</f>
        <v>0</v>
      </c>
      <c r="E19" s="132">
        <f t="shared" ref="E19:F19" si="18">MAX(E14,E18)</f>
        <v>0</v>
      </c>
      <c r="F19" s="132">
        <f t="shared" si="18"/>
        <v>0</v>
      </c>
      <c r="I19" s="132"/>
      <c r="J19" s="132">
        <f>MAX(J14,J18)</f>
        <v>0</v>
      </c>
      <c r="K19" s="132">
        <f t="shared" ref="K19:L19" si="19">MAX(K14,K18)</f>
        <v>0</v>
      </c>
      <c r="L19" s="132">
        <f t="shared" si="19"/>
        <v>0</v>
      </c>
    </row>
    <row r="20" spans="1:12" s="128" customFormat="1" ht="15.75" customHeight="1" x14ac:dyDescent="0.2">
      <c r="A20" s="130">
        <v>11</v>
      </c>
      <c r="B20" s="130" t="s">
        <v>151</v>
      </c>
      <c r="C20" s="132"/>
      <c r="D20" s="132">
        <f>MIN(D12,D19)</f>
        <v>0</v>
      </c>
      <c r="E20" s="132">
        <f t="shared" ref="E20:F20" si="20">MIN(E12,E19)</f>
        <v>0</v>
      </c>
      <c r="F20" s="132">
        <f t="shared" si="20"/>
        <v>0</v>
      </c>
      <c r="I20" s="132"/>
      <c r="J20" s="132">
        <f>MIN(J12,J19)</f>
        <v>0</v>
      </c>
      <c r="K20" s="132">
        <f t="shared" ref="K20:L20" si="21">MIN(K12,K19)</f>
        <v>0</v>
      </c>
      <c r="L20" s="132">
        <f t="shared" si="21"/>
        <v>0</v>
      </c>
    </row>
    <row r="21" spans="1:12" s="128" customFormat="1" ht="15.75" customHeight="1" x14ac:dyDescent="0.2">
      <c r="A21" s="130">
        <v>12</v>
      </c>
      <c r="B21" s="130" t="s">
        <v>152</v>
      </c>
      <c r="D21" s="132">
        <f>D36</f>
        <v>0</v>
      </c>
      <c r="E21" s="132">
        <f t="shared" ref="E21:F21" si="22">E36</f>
        <v>0</v>
      </c>
      <c r="F21" s="132">
        <f t="shared" si="22"/>
        <v>0</v>
      </c>
      <c r="J21" s="132">
        <f>J36</f>
        <v>0</v>
      </c>
      <c r="K21" s="132">
        <f t="shared" ref="K21:L21" si="23">K36</f>
        <v>0</v>
      </c>
      <c r="L21" s="132">
        <f t="shared" si="23"/>
        <v>0</v>
      </c>
    </row>
    <row r="22" spans="1:12" s="128" customFormat="1" ht="15.75" customHeight="1" x14ac:dyDescent="0.2">
      <c r="A22" s="130">
        <v>13</v>
      </c>
      <c r="B22" s="130" t="s">
        <v>153</v>
      </c>
      <c r="D22" s="132">
        <f>MAX(D20,D21)</f>
        <v>0</v>
      </c>
      <c r="E22" s="132">
        <f t="shared" ref="E22:F22" si="24">MAX(E20,E21)</f>
        <v>0</v>
      </c>
      <c r="F22" s="132">
        <f t="shared" si="24"/>
        <v>0</v>
      </c>
      <c r="J22" s="132">
        <f>MAX(J20,J21)</f>
        <v>0</v>
      </c>
      <c r="K22" s="132">
        <f t="shared" ref="K22:L22" si="25">MAX(K20,K21)</f>
        <v>0</v>
      </c>
      <c r="L22" s="132">
        <f t="shared" si="25"/>
        <v>0</v>
      </c>
    </row>
    <row r="23" spans="1:12" s="128" customFormat="1" ht="15.75" customHeight="1" x14ac:dyDescent="0.2">
      <c r="A23" s="130">
        <v>14</v>
      </c>
      <c r="B23" s="130" t="s">
        <v>154</v>
      </c>
      <c r="D23" s="132">
        <f>D83</f>
        <v>0</v>
      </c>
      <c r="E23" s="132">
        <f t="shared" ref="E23:F23" si="26">E83</f>
        <v>0</v>
      </c>
      <c r="F23" s="132">
        <f t="shared" si="26"/>
        <v>0</v>
      </c>
      <c r="J23" s="132">
        <f>J83</f>
        <v>0</v>
      </c>
      <c r="K23" s="132">
        <f t="shared" ref="K23:L23" si="27">K83</f>
        <v>0</v>
      </c>
      <c r="L23" s="132">
        <f t="shared" si="27"/>
        <v>0</v>
      </c>
    </row>
    <row r="24" spans="1:12" s="128" customFormat="1" ht="15.75" customHeight="1" x14ac:dyDescent="0.2">
      <c r="A24" s="130">
        <v>15</v>
      </c>
      <c r="B24" s="130" t="s">
        <v>155</v>
      </c>
      <c r="D24" s="132">
        <f>D22-D23</f>
        <v>0</v>
      </c>
      <c r="E24" s="132">
        <f t="shared" ref="E24:F24" si="28">E22-E23</f>
        <v>0</v>
      </c>
      <c r="F24" s="132">
        <f t="shared" si="28"/>
        <v>0</v>
      </c>
      <c r="J24" s="132">
        <f>J22-J23</f>
        <v>0</v>
      </c>
      <c r="K24" s="132">
        <f t="shared" ref="K24:L24" si="29">K22-K23</f>
        <v>0</v>
      </c>
      <c r="L24" s="132">
        <f t="shared" si="29"/>
        <v>0</v>
      </c>
    </row>
    <row r="25" spans="1:12" s="128" customFormat="1" ht="15.75" customHeight="1" x14ac:dyDescent="0.2">
      <c r="A25" s="130">
        <v>16</v>
      </c>
      <c r="B25" s="130" t="s">
        <v>156</v>
      </c>
      <c r="C25" s="132">
        <f>SUM(D24:F24)</f>
        <v>0</v>
      </c>
      <c r="I25" s="132">
        <f>SUM(J24:L24)</f>
        <v>0</v>
      </c>
    </row>
    <row r="26" spans="1:12" s="128" customFormat="1" ht="15.75" customHeight="1" x14ac:dyDescent="0.2">
      <c r="A26" s="136" t="s">
        <v>157</v>
      </c>
      <c r="B26" s="130"/>
      <c r="D26" s="128" t="s">
        <v>78</v>
      </c>
      <c r="E26" s="128" t="s">
        <v>110</v>
      </c>
      <c r="F26" s="128" t="s">
        <v>136</v>
      </c>
      <c r="J26" s="128" t="s">
        <v>78</v>
      </c>
      <c r="K26" s="128" t="s">
        <v>110</v>
      </c>
      <c r="L26" s="128" t="s">
        <v>136</v>
      </c>
    </row>
    <row r="27" spans="1:12" s="128" customFormat="1" ht="15.75" customHeight="1" x14ac:dyDescent="0.2">
      <c r="A27" s="130">
        <v>17</v>
      </c>
      <c r="B27" s="130" t="s">
        <v>158</v>
      </c>
      <c r="C27" s="132"/>
      <c r="D27" s="132">
        <f>D12</f>
        <v>0</v>
      </c>
      <c r="E27" s="132">
        <f t="shared" ref="E27:F27" si="30">E12</f>
        <v>0</v>
      </c>
      <c r="F27" s="132">
        <f t="shared" si="30"/>
        <v>0</v>
      </c>
      <c r="I27" s="132"/>
      <c r="J27" s="132">
        <f>J12</f>
        <v>0</v>
      </c>
      <c r="K27" s="132">
        <f t="shared" ref="K27:L27" si="31">K12</f>
        <v>0</v>
      </c>
      <c r="L27" s="132">
        <f t="shared" si="31"/>
        <v>0</v>
      </c>
    </row>
    <row r="28" spans="1:12" s="128" customFormat="1" ht="15.75" customHeight="1" x14ac:dyDescent="0.2">
      <c r="A28" s="130">
        <v>18</v>
      </c>
      <c r="B28" s="130" t="s">
        <v>159</v>
      </c>
      <c r="C28" s="132"/>
      <c r="D28" s="132">
        <f>D19</f>
        <v>0</v>
      </c>
      <c r="E28" s="132">
        <f t="shared" ref="E28:F28" si="32">E19</f>
        <v>0</v>
      </c>
      <c r="F28" s="132">
        <f t="shared" si="32"/>
        <v>0</v>
      </c>
      <c r="I28" s="132"/>
      <c r="J28" s="132">
        <f>J19</f>
        <v>0</v>
      </c>
      <c r="K28" s="132">
        <f t="shared" ref="K28:L28" si="33">K19</f>
        <v>0</v>
      </c>
      <c r="L28" s="132">
        <f t="shared" si="33"/>
        <v>0</v>
      </c>
    </row>
    <row r="29" spans="1:12" s="128" customFormat="1" ht="15.75" customHeight="1" x14ac:dyDescent="0.2">
      <c r="A29" s="130">
        <v>19</v>
      </c>
      <c r="B29" s="130" t="s">
        <v>160</v>
      </c>
      <c r="C29" s="132"/>
      <c r="D29" s="132">
        <f>MAX(0,D27-D28)</f>
        <v>0</v>
      </c>
      <c r="E29" s="132">
        <f t="shared" ref="E29:F29" si="34">MAX(0,E27-E28)</f>
        <v>0</v>
      </c>
      <c r="F29" s="132">
        <f t="shared" si="34"/>
        <v>0</v>
      </c>
      <c r="I29" s="132"/>
      <c r="J29" s="132">
        <f>MAX(0,J27-J28)</f>
        <v>0</v>
      </c>
      <c r="K29" s="132">
        <f t="shared" ref="K29:L29" si="35">MAX(0,K27-K28)</f>
        <v>0</v>
      </c>
      <c r="L29" s="132">
        <f t="shared" si="35"/>
        <v>0</v>
      </c>
    </row>
    <row r="30" spans="1:12" s="128" customFormat="1" ht="15.75" customHeight="1" x14ac:dyDescent="0.2">
      <c r="A30" s="130">
        <v>20</v>
      </c>
      <c r="B30" s="130" t="s">
        <v>161</v>
      </c>
      <c r="C30" s="131">
        <f>'Tax Estimator'!D33-'Tax Estimator'!D34-'Tax Estimator'!D35</f>
        <v>-15750</v>
      </c>
      <c r="I30" s="131">
        <f>'Tax Estimator'!F33-'Tax Estimator'!F34-'Tax Estimator'!F35</f>
        <v>-23625</v>
      </c>
    </row>
    <row r="31" spans="1:12" s="128" customFormat="1" ht="15.75" customHeight="1" x14ac:dyDescent="0.2">
      <c r="A31" s="130">
        <v>21</v>
      </c>
      <c r="B31" s="130" t="s">
        <v>162</v>
      </c>
      <c r="C31" s="131">
        <f>INDEX('Pull Down'!$B$23:$B$26,MATCH('Tax Estimator'!D3,'Pull Down'!$A$2:$A$5,0))</f>
        <v>197300</v>
      </c>
      <c r="I31" s="131">
        <f>INDEX('Pull Down'!$B$23:$B$26,MATCH('Tax Estimator'!F3,'Pull Down'!$A$2:$A$5,0))</f>
        <v>197300</v>
      </c>
    </row>
    <row r="32" spans="1:12" s="128" customFormat="1" ht="15.75" customHeight="1" x14ac:dyDescent="0.2">
      <c r="A32" s="130">
        <v>22</v>
      </c>
      <c r="B32" s="130" t="s">
        <v>163</v>
      </c>
      <c r="C32" s="132">
        <f>MAX(0,C30-C31)</f>
        <v>0</v>
      </c>
      <c r="I32" s="132">
        <f>MAX(0,I30-I31)</f>
        <v>0</v>
      </c>
    </row>
    <row r="33" spans="1:12" s="128" customFormat="1" ht="15.75" customHeight="1" x14ac:dyDescent="0.2">
      <c r="A33" s="130">
        <v>23</v>
      </c>
      <c r="B33" s="130" t="s">
        <v>164</v>
      </c>
      <c r="C33" s="131">
        <f>INDEX('Pull Down'!$C$23:$C$26,MATCH('Tax Estimator'!D3,'Pull Down'!$A$2:$A$5,0))</f>
        <v>50000</v>
      </c>
      <c r="I33" s="131">
        <f>INDEX('Pull Down'!$C$23:$C$26,MATCH('Tax Estimator'!F3,'Pull Down'!$A$2:$A$5,0))</f>
        <v>50000</v>
      </c>
    </row>
    <row r="34" spans="1:12" s="128" customFormat="1" ht="15.75" customHeight="1" x14ac:dyDescent="0.2">
      <c r="A34" s="130">
        <v>24</v>
      </c>
      <c r="B34" s="130" t="s">
        <v>165</v>
      </c>
      <c r="C34" s="137">
        <f>MIN(ROUND(C32/C33,4),1)</f>
        <v>0</v>
      </c>
      <c r="I34" s="137">
        <f>MIN(ROUND(I32/I33,4),1)</f>
        <v>0</v>
      </c>
    </row>
    <row r="35" spans="1:12" s="128" customFormat="1" ht="15.75" customHeight="1" x14ac:dyDescent="0.2">
      <c r="A35" s="130">
        <v>25</v>
      </c>
      <c r="B35" s="130" t="s">
        <v>166</v>
      </c>
      <c r="C35" s="132"/>
      <c r="D35" s="132">
        <f t="shared" ref="D35:F35" si="36">ROUND($C34*D29,0)</f>
        <v>0</v>
      </c>
      <c r="E35" s="132">
        <f t="shared" si="36"/>
        <v>0</v>
      </c>
      <c r="F35" s="132">
        <f t="shared" si="36"/>
        <v>0</v>
      </c>
      <c r="I35" s="132"/>
      <c r="J35" s="132">
        <f>ROUND($I34*J29,0)</f>
        <v>0</v>
      </c>
      <c r="K35" s="132">
        <f>ROUND($I34*K29,0)</f>
        <v>0</v>
      </c>
      <c r="L35" s="132">
        <f>ROUND($I34*L29,0)</f>
        <v>0</v>
      </c>
    </row>
    <row r="36" spans="1:12" s="128" customFormat="1" ht="15.75" customHeight="1" x14ac:dyDescent="0.2">
      <c r="A36" s="130">
        <v>26</v>
      </c>
      <c r="B36" s="130" t="s">
        <v>167</v>
      </c>
      <c r="C36" s="132"/>
      <c r="D36" s="132">
        <f>D27-D35</f>
        <v>0</v>
      </c>
      <c r="E36" s="132">
        <f t="shared" ref="E36:F36" si="37">E27-E35</f>
        <v>0</v>
      </c>
      <c r="F36" s="132">
        <f t="shared" si="37"/>
        <v>0</v>
      </c>
      <c r="I36" s="132"/>
      <c r="J36" s="132">
        <f>J27-J35</f>
        <v>0</v>
      </c>
      <c r="K36" s="132">
        <f t="shared" ref="K36:L36" si="38">K27-K35</f>
        <v>0</v>
      </c>
      <c r="L36" s="132">
        <f t="shared" si="38"/>
        <v>0</v>
      </c>
    </row>
    <row r="37" spans="1:12" s="128" customFormat="1" ht="15.75" customHeight="1" x14ac:dyDescent="0.2">
      <c r="A37" s="136" t="s">
        <v>168</v>
      </c>
      <c r="B37" s="130"/>
      <c r="D37" s="128" t="s">
        <v>78</v>
      </c>
      <c r="E37" s="128" t="s">
        <v>110</v>
      </c>
      <c r="F37" s="128" t="s">
        <v>136</v>
      </c>
      <c r="J37" s="128" t="s">
        <v>78</v>
      </c>
      <c r="K37" s="128" t="s">
        <v>110</v>
      </c>
      <c r="L37" s="128" t="s">
        <v>136</v>
      </c>
    </row>
    <row r="38" spans="1:12" s="128" customFormat="1" ht="15.75" customHeight="1" x14ac:dyDescent="0.2">
      <c r="A38" s="130">
        <v>27</v>
      </c>
      <c r="B38" s="130" t="s">
        <v>169</v>
      </c>
      <c r="C38" s="132">
        <f>C25</f>
        <v>0</v>
      </c>
      <c r="I38" s="132">
        <f>I25</f>
        <v>0</v>
      </c>
    </row>
    <row r="39" spans="1:12" s="128" customFormat="1" ht="15.75" customHeight="1" x14ac:dyDescent="0.2">
      <c r="A39" s="130">
        <v>28</v>
      </c>
      <c r="B39" s="130" t="s">
        <v>170</v>
      </c>
      <c r="C39" s="138">
        <v>0</v>
      </c>
      <c r="I39" s="138">
        <v>0</v>
      </c>
    </row>
    <row r="40" spans="1:12" s="128" customFormat="1" ht="15.75" customHeight="1" x14ac:dyDescent="0.2">
      <c r="A40" s="130">
        <v>29</v>
      </c>
      <c r="B40" s="130" t="s">
        <v>171</v>
      </c>
      <c r="C40" s="138">
        <v>0</v>
      </c>
      <c r="I40" s="138">
        <v>0</v>
      </c>
    </row>
    <row r="41" spans="1:12" s="128" customFormat="1" ht="15.75" customHeight="1" x14ac:dyDescent="0.2">
      <c r="A41" s="130">
        <v>30</v>
      </c>
      <c r="B41" s="130" t="s">
        <v>172</v>
      </c>
      <c r="C41" s="132">
        <f>C39+C40</f>
        <v>0</v>
      </c>
      <c r="I41" s="132">
        <f>I39+I40</f>
        <v>0</v>
      </c>
    </row>
    <row r="42" spans="1:12" s="128" customFormat="1" ht="15.75" customHeight="1" x14ac:dyDescent="0.2">
      <c r="A42" s="130">
        <v>31</v>
      </c>
      <c r="B42" s="130" t="s">
        <v>173</v>
      </c>
      <c r="C42" s="132">
        <f>MAX(0,ROUND(C41*0.2,0))</f>
        <v>0</v>
      </c>
      <c r="I42" s="132">
        <f>MAX(0,ROUND(I41*0.2,0))</f>
        <v>0</v>
      </c>
    </row>
    <row r="43" spans="1:12" s="128" customFormat="1" ht="15.75" customHeight="1" x14ac:dyDescent="0.2">
      <c r="A43" s="130">
        <v>32</v>
      </c>
      <c r="B43" s="130" t="s">
        <v>174</v>
      </c>
      <c r="C43" s="132">
        <f>C38+C42</f>
        <v>0</v>
      </c>
      <c r="I43" s="132">
        <f>I38+I42</f>
        <v>0</v>
      </c>
    </row>
    <row r="44" spans="1:12" s="128" customFormat="1" ht="15.75" customHeight="1" x14ac:dyDescent="0.2">
      <c r="A44" s="130">
        <v>33</v>
      </c>
      <c r="B44" s="130" t="s">
        <v>161</v>
      </c>
      <c r="C44" s="132">
        <f>C30</f>
        <v>-15750</v>
      </c>
      <c r="I44" s="132">
        <f>I30</f>
        <v>-23625</v>
      </c>
    </row>
    <row r="45" spans="1:12" s="128" customFormat="1" ht="15.75" customHeight="1" x14ac:dyDescent="0.2">
      <c r="A45" s="130">
        <v>34</v>
      </c>
      <c r="B45" s="130" t="s">
        <v>175</v>
      </c>
      <c r="C45" s="132">
        <f>'Tax Estimator'!C23</f>
        <v>0</v>
      </c>
      <c r="I45" s="132">
        <f>'Tax Estimator'!E23</f>
        <v>0</v>
      </c>
    </row>
    <row r="46" spans="1:12" s="128" customFormat="1" ht="15.75" customHeight="1" x14ac:dyDescent="0.2">
      <c r="A46" s="130">
        <v>35</v>
      </c>
      <c r="B46" s="130" t="s">
        <v>176</v>
      </c>
      <c r="C46" s="132">
        <f>MAX(0,C44-C45)</f>
        <v>0</v>
      </c>
      <c r="I46" s="132">
        <f>MAX(0,I44-I45)</f>
        <v>0</v>
      </c>
    </row>
    <row r="47" spans="1:12" s="128" customFormat="1" ht="15.75" customHeight="1" x14ac:dyDescent="0.2">
      <c r="A47" s="130">
        <v>36</v>
      </c>
      <c r="B47" s="130" t="s">
        <v>177</v>
      </c>
      <c r="C47" s="132">
        <f>ROUND(C46*0.2,0)</f>
        <v>0</v>
      </c>
      <c r="I47" s="132">
        <f>ROUND(I46*0.2,0)</f>
        <v>0</v>
      </c>
    </row>
    <row r="48" spans="1:12" s="128" customFormat="1" ht="15.75" customHeight="1" x14ac:dyDescent="0.2">
      <c r="A48" s="130">
        <v>37</v>
      </c>
      <c r="B48" s="130" t="s">
        <v>178</v>
      </c>
      <c r="C48" s="132">
        <f>MIN(C47,C43)</f>
        <v>0</v>
      </c>
      <c r="I48" s="132">
        <f>MIN(I47,I43)</f>
        <v>0</v>
      </c>
    </row>
    <row r="49" spans="1:12" s="128" customFormat="1" ht="15.75" customHeight="1" x14ac:dyDescent="0.2">
      <c r="A49" s="130">
        <v>38</v>
      </c>
      <c r="B49" s="130" t="s">
        <v>179</v>
      </c>
      <c r="C49" s="132">
        <f>MIN(C44-C48,SUM(D49:F49))</f>
        <v>-15750</v>
      </c>
      <c r="D49" s="135">
        <f>'Tax Estimator'!C36</f>
        <v>0</v>
      </c>
      <c r="E49" s="135">
        <v>0</v>
      </c>
      <c r="F49" s="135">
        <v>0</v>
      </c>
      <c r="I49" s="132">
        <f>MIN(I44-I48,SUM(J49:L49))</f>
        <v>-23625</v>
      </c>
      <c r="J49" s="135">
        <f>'Tax Estimator'!E36</f>
        <v>0</v>
      </c>
      <c r="K49" s="135">
        <v>0</v>
      </c>
      <c r="L49" s="135">
        <v>0</v>
      </c>
    </row>
    <row r="50" spans="1:12" s="128" customFormat="1" ht="15.75" customHeight="1" x14ac:dyDescent="0.2">
      <c r="A50" s="130">
        <v>39</v>
      </c>
      <c r="B50" s="130" t="s">
        <v>180</v>
      </c>
      <c r="C50" s="132">
        <f>MAX(0,C48+C49)</f>
        <v>0</v>
      </c>
      <c r="I50" s="132">
        <f>MAX(0,I48+I49)</f>
        <v>0</v>
      </c>
    </row>
    <row r="51" spans="1:12" s="128" customFormat="1" ht="15.75" customHeight="1" x14ac:dyDescent="0.2">
      <c r="A51" s="130">
        <v>40</v>
      </c>
      <c r="B51" s="130" t="s">
        <v>181</v>
      </c>
      <c r="C51" s="132">
        <f>MIN(0,C39+C40)</f>
        <v>0</v>
      </c>
      <c r="I51" s="132">
        <f>MIN(0,I39+I40)</f>
        <v>0</v>
      </c>
    </row>
    <row r="52" spans="1:12" s="130" customFormat="1" ht="15.75" customHeight="1" x14ac:dyDescent="0.2"/>
    <row r="53" spans="1:12" s="130" customFormat="1" ht="15.75" customHeight="1" x14ac:dyDescent="0.2">
      <c r="A53" s="136" t="s">
        <v>182</v>
      </c>
      <c r="D53" s="130" t="str">
        <f>D2</f>
        <v>Schedule F</v>
      </c>
      <c r="E53" s="130" t="str">
        <f t="shared" ref="E53:F53" si="39">E2</f>
        <v>Schedule C</v>
      </c>
      <c r="F53" s="130" t="str">
        <f t="shared" si="39"/>
        <v>Spouse Schedule C</v>
      </c>
      <c r="J53" s="130" t="str">
        <f>J2</f>
        <v>Schedule F</v>
      </c>
      <c r="K53" s="130" t="str">
        <f t="shared" ref="K53:L53" si="40">K2</f>
        <v>Schedule C</v>
      </c>
      <c r="L53" s="130" t="str">
        <f t="shared" si="40"/>
        <v>Spouse Schedule C</v>
      </c>
    </row>
    <row r="54" spans="1:12" s="130" customFormat="1" ht="15.75" customHeight="1" x14ac:dyDescent="0.2">
      <c r="A54" s="130">
        <v>2</v>
      </c>
      <c r="B54" s="130" t="s">
        <v>140</v>
      </c>
      <c r="D54" s="139">
        <f>IF(D3=1,D7,0)</f>
        <v>0</v>
      </c>
      <c r="E54" s="139">
        <f t="shared" ref="E54:F54" si="41">IF(E3=1,E7,0)</f>
        <v>0</v>
      </c>
      <c r="F54" s="139">
        <f t="shared" si="41"/>
        <v>0</v>
      </c>
      <c r="J54" s="139">
        <f>IF(J3=1,J7,0)</f>
        <v>0</v>
      </c>
      <c r="K54" s="139">
        <f t="shared" ref="K54:L54" si="42">IF(K3=1,K7,0)</f>
        <v>0</v>
      </c>
      <c r="L54" s="139">
        <f t="shared" si="42"/>
        <v>0</v>
      </c>
    </row>
    <row r="55" spans="1:12" s="130" customFormat="1" ht="15.75" customHeight="1" x14ac:dyDescent="0.2">
      <c r="A55" s="130">
        <v>3</v>
      </c>
      <c r="B55" s="130" t="s">
        <v>183</v>
      </c>
      <c r="D55" s="139">
        <f>IF(D3=1,D8,0)</f>
        <v>0</v>
      </c>
      <c r="E55" s="139">
        <f t="shared" ref="E55:F55" si="43">IF(E3=1,E8,0)</f>
        <v>0</v>
      </c>
      <c r="F55" s="139">
        <f t="shared" si="43"/>
        <v>0</v>
      </c>
      <c r="J55" s="139">
        <f>IF(J3=1,J8,0)</f>
        <v>0</v>
      </c>
      <c r="K55" s="139">
        <f t="shared" ref="K55:L55" si="44">IF(K3=1,K8,0)</f>
        <v>0</v>
      </c>
      <c r="L55" s="139">
        <f t="shared" si="44"/>
        <v>0</v>
      </c>
    </row>
    <row r="56" spans="1:12" s="130" customFormat="1" ht="15.75" customHeight="1" x14ac:dyDescent="0.2">
      <c r="A56" s="130">
        <v>4</v>
      </c>
      <c r="B56" s="130" t="s">
        <v>184</v>
      </c>
      <c r="D56" s="139">
        <f>IF(D3=1,D9,0)</f>
        <v>0</v>
      </c>
      <c r="E56" s="139">
        <f t="shared" ref="E56:F56" si="45">IF(E3=1,E9,0)</f>
        <v>0</v>
      </c>
      <c r="F56" s="139">
        <f t="shared" si="45"/>
        <v>0</v>
      </c>
      <c r="J56" s="139">
        <f>IF(J3=1,J9,0)</f>
        <v>0</v>
      </c>
      <c r="K56" s="139">
        <f t="shared" ref="K56:L56" si="46">IF(K3=1,K9,0)</f>
        <v>0</v>
      </c>
      <c r="L56" s="139">
        <f t="shared" si="46"/>
        <v>0</v>
      </c>
    </row>
    <row r="57" spans="1:12" s="130" customFormat="1" ht="15.75" customHeight="1" x14ac:dyDescent="0.2">
      <c r="A57" s="130">
        <v>5</v>
      </c>
      <c r="B57" s="130" t="s">
        <v>161</v>
      </c>
      <c r="C57" s="139">
        <f>C30</f>
        <v>-15750</v>
      </c>
      <c r="I57" s="139">
        <f>I30</f>
        <v>-23625</v>
      </c>
    </row>
    <row r="58" spans="1:12" s="130" customFormat="1" ht="15.75" customHeight="1" x14ac:dyDescent="0.2">
      <c r="A58" s="130">
        <v>6</v>
      </c>
      <c r="B58" s="130" t="s">
        <v>162</v>
      </c>
      <c r="C58" s="139">
        <f>C31</f>
        <v>197300</v>
      </c>
      <c r="I58" s="139">
        <f>I31</f>
        <v>197300</v>
      </c>
    </row>
    <row r="59" spans="1:12" s="130" customFormat="1" ht="15.75" customHeight="1" x14ac:dyDescent="0.2">
      <c r="A59" s="130">
        <v>7</v>
      </c>
      <c r="B59" s="130" t="s">
        <v>185</v>
      </c>
      <c r="C59" s="139">
        <f>MAX(0,C57-C58)</f>
        <v>0</v>
      </c>
      <c r="I59" s="139">
        <f>MAX(0,I57-I58)</f>
        <v>0</v>
      </c>
    </row>
    <row r="60" spans="1:12" s="130" customFormat="1" ht="15.75" customHeight="1" x14ac:dyDescent="0.2">
      <c r="A60" s="130">
        <v>8</v>
      </c>
      <c r="B60" s="130" t="s">
        <v>164</v>
      </c>
      <c r="C60" s="139">
        <f>C33</f>
        <v>50000</v>
      </c>
      <c r="I60" s="139">
        <f>I33</f>
        <v>50000</v>
      </c>
    </row>
    <row r="61" spans="1:12" s="130" customFormat="1" ht="15.75" customHeight="1" x14ac:dyDescent="0.2">
      <c r="A61" s="130">
        <v>9</v>
      </c>
      <c r="B61" s="130" t="s">
        <v>186</v>
      </c>
      <c r="C61" s="140">
        <f>C34</f>
        <v>0</v>
      </c>
      <c r="I61" s="140">
        <f>I34</f>
        <v>0</v>
      </c>
    </row>
    <row r="62" spans="1:12" s="130" customFormat="1" ht="15.75" customHeight="1" x14ac:dyDescent="0.2">
      <c r="A62" s="130">
        <v>10</v>
      </c>
      <c r="B62" s="130" t="s">
        <v>187</v>
      </c>
      <c r="C62" s="140">
        <f>1-C61</f>
        <v>1</v>
      </c>
      <c r="I62" s="140">
        <f>1-I61</f>
        <v>1</v>
      </c>
    </row>
    <row r="63" spans="1:12" s="130" customFormat="1" ht="15.75" customHeight="1" x14ac:dyDescent="0.2">
      <c r="A63" s="130">
        <v>11</v>
      </c>
      <c r="B63" s="130" t="s">
        <v>188</v>
      </c>
      <c r="D63" s="139">
        <f t="shared" ref="D63:F65" si="47">$C$62*D54</f>
        <v>0</v>
      </c>
      <c r="E63" s="139">
        <f t="shared" si="47"/>
        <v>0</v>
      </c>
      <c r="F63" s="139">
        <f t="shared" si="47"/>
        <v>0</v>
      </c>
      <c r="J63" s="139">
        <f t="shared" ref="J63:L65" si="48">$I$62*J54</f>
        <v>0</v>
      </c>
      <c r="K63" s="139">
        <f t="shared" si="48"/>
        <v>0</v>
      </c>
      <c r="L63" s="139">
        <f t="shared" si="48"/>
        <v>0</v>
      </c>
    </row>
    <row r="64" spans="1:12" s="130" customFormat="1" ht="15.75" customHeight="1" x14ac:dyDescent="0.2">
      <c r="A64" s="130">
        <v>12</v>
      </c>
      <c r="B64" s="130" t="s">
        <v>189</v>
      </c>
      <c r="D64" s="139">
        <f t="shared" si="47"/>
        <v>0</v>
      </c>
      <c r="E64" s="139">
        <f t="shared" si="47"/>
        <v>0</v>
      </c>
      <c r="F64" s="139">
        <f t="shared" si="47"/>
        <v>0</v>
      </c>
      <c r="J64" s="139">
        <f t="shared" si="48"/>
        <v>0</v>
      </c>
      <c r="K64" s="139">
        <f t="shared" si="48"/>
        <v>0</v>
      </c>
      <c r="L64" s="139">
        <f t="shared" si="48"/>
        <v>0</v>
      </c>
    </row>
    <row r="65" spans="1:13" s="130" customFormat="1" ht="15.75" customHeight="1" x14ac:dyDescent="0.2">
      <c r="A65" s="130">
        <v>13</v>
      </c>
      <c r="B65" s="130" t="s">
        <v>190</v>
      </c>
      <c r="D65" s="139">
        <f t="shared" si="47"/>
        <v>0</v>
      </c>
      <c r="E65" s="139">
        <f t="shared" si="47"/>
        <v>0</v>
      </c>
      <c r="F65" s="139">
        <f t="shared" si="47"/>
        <v>0</v>
      </c>
      <c r="J65" s="139">
        <f t="shared" si="48"/>
        <v>0</v>
      </c>
      <c r="K65" s="139">
        <f t="shared" si="48"/>
        <v>0</v>
      </c>
      <c r="L65" s="139">
        <f t="shared" si="48"/>
        <v>0</v>
      </c>
    </row>
    <row r="66" spans="1:13" s="130" customFormat="1" ht="15.75" customHeight="1" x14ac:dyDescent="0.2"/>
    <row r="67" spans="1:13" s="130" customFormat="1" ht="15.75" customHeight="1" x14ac:dyDescent="0.2">
      <c r="A67" s="136" t="s">
        <v>191</v>
      </c>
      <c r="D67" s="130" t="str">
        <f>D2</f>
        <v>Schedule F</v>
      </c>
      <c r="E67" s="130" t="str">
        <f t="shared" ref="E67:F67" si="49">E2</f>
        <v>Schedule C</v>
      </c>
      <c r="F67" s="130" t="str">
        <f t="shared" si="49"/>
        <v>Spouse Schedule C</v>
      </c>
      <c r="J67" s="130" t="str">
        <f>J2</f>
        <v>Schedule F</v>
      </c>
      <c r="K67" s="130" t="str">
        <f t="shared" ref="K67:L67" si="50">K2</f>
        <v>Schedule C</v>
      </c>
      <c r="L67" s="130" t="str">
        <f t="shared" si="50"/>
        <v>Spouse Schedule C</v>
      </c>
    </row>
    <row r="68" spans="1:13" s="130" customFormat="1" ht="15.75" customHeight="1" x14ac:dyDescent="0.2">
      <c r="A68" s="130" t="s">
        <v>107</v>
      </c>
      <c r="D68" s="139">
        <f>IF(D3=1,D63,D7)</f>
        <v>0</v>
      </c>
      <c r="E68" s="139">
        <f t="shared" ref="E68:F68" si="51">IF(E3=1,E63,E7)</f>
        <v>0</v>
      </c>
      <c r="F68" s="139">
        <f t="shared" si="51"/>
        <v>0</v>
      </c>
      <c r="G68" s="139"/>
      <c r="J68" s="139">
        <f>IF(J3=1,J63,J7)</f>
        <v>0</v>
      </c>
      <c r="K68" s="139">
        <f t="shared" ref="K68:L68" si="52">IF(K3=1,K63,K7)</f>
        <v>0</v>
      </c>
      <c r="L68" s="139">
        <f t="shared" si="52"/>
        <v>0</v>
      </c>
      <c r="M68" s="139"/>
    </row>
    <row r="69" spans="1:13" s="130" customFormat="1" ht="15.75" customHeight="1" x14ac:dyDescent="0.2">
      <c r="A69" s="130" t="s">
        <v>108</v>
      </c>
      <c r="D69" s="139">
        <f>MIN(0,IFERROR(D68/$C$73*$C$74,0))</f>
        <v>0</v>
      </c>
      <c r="E69" s="139">
        <f t="shared" ref="E69:F69" si="53">MIN(0,IFERROR(E68/$C$73*$C$74,0))</f>
        <v>0</v>
      </c>
      <c r="F69" s="139">
        <f t="shared" si="53"/>
        <v>0</v>
      </c>
      <c r="J69" s="139">
        <f>MIN(0,IFERROR(J68/$I$73*$I$74,0))</f>
        <v>0</v>
      </c>
      <c r="K69" s="139">
        <f>MIN(0,IFERROR(K68/$I$73*$I$74,0))</f>
        <v>0</v>
      </c>
      <c r="L69" s="139">
        <f>MIN(0,IFERROR(L68/$I$73*$I$74,0))</f>
        <v>0</v>
      </c>
    </row>
    <row r="70" spans="1:13" s="130" customFormat="1" ht="15.75" customHeight="1" x14ac:dyDescent="0.2">
      <c r="A70" s="130" t="s">
        <v>192</v>
      </c>
      <c r="D70" s="139">
        <f t="shared" ref="D70:F70" si="54">IF(D68&lt;0,0,D68+D69)</f>
        <v>0</v>
      </c>
      <c r="E70" s="139">
        <f t="shared" si="54"/>
        <v>0</v>
      </c>
      <c r="F70" s="139">
        <f t="shared" si="54"/>
        <v>0</v>
      </c>
      <c r="J70" s="139">
        <f t="shared" ref="J70:L70" si="55">IF(J68&lt;0,0,J68+J69)</f>
        <v>0</v>
      </c>
      <c r="K70" s="139">
        <f t="shared" si="55"/>
        <v>0</v>
      </c>
      <c r="L70" s="139">
        <f t="shared" si="55"/>
        <v>0</v>
      </c>
    </row>
    <row r="71" spans="1:13" s="130" customFormat="1" ht="15.75" customHeight="1" x14ac:dyDescent="0.2">
      <c r="A71" s="130">
        <v>2</v>
      </c>
      <c r="B71" s="130" t="s">
        <v>193</v>
      </c>
      <c r="C71" s="132">
        <v>0</v>
      </c>
      <c r="I71" s="132">
        <v>0</v>
      </c>
    </row>
    <row r="72" spans="1:13" s="130" customFormat="1" ht="15.75" customHeight="1" x14ac:dyDescent="0.2">
      <c r="A72" s="130">
        <v>3</v>
      </c>
      <c r="B72" s="130" t="s">
        <v>194</v>
      </c>
      <c r="C72" s="139">
        <f>SUMIF(D68:F68,"&lt;0")+C71</f>
        <v>0</v>
      </c>
      <c r="I72" s="139">
        <f>SUMIF(J68:L68,"&lt;0")+I71</f>
        <v>0</v>
      </c>
    </row>
    <row r="73" spans="1:13" s="130" customFormat="1" ht="15.75" customHeight="1" x14ac:dyDescent="0.2">
      <c r="A73" s="130">
        <v>4</v>
      </c>
      <c r="B73" s="130" t="s">
        <v>195</v>
      </c>
      <c r="C73" s="139">
        <f>SUMIF(D68:F68,"&gt;0")</f>
        <v>0</v>
      </c>
      <c r="I73" s="139">
        <f>SUMIF(J68:L68,"&gt;0")</f>
        <v>0</v>
      </c>
    </row>
    <row r="74" spans="1:13" s="130" customFormat="1" ht="15.75" customHeight="1" x14ac:dyDescent="0.2">
      <c r="A74" s="130">
        <v>5</v>
      </c>
      <c r="B74" s="130" t="s">
        <v>196</v>
      </c>
      <c r="C74" s="139">
        <f>-MIN(ABS(C72),C73)</f>
        <v>0</v>
      </c>
      <c r="I74" s="139">
        <f>-MIN(ABS(I72),I73)</f>
        <v>0</v>
      </c>
    </row>
    <row r="75" spans="1:13" s="130" customFormat="1" ht="15.75" customHeight="1" x14ac:dyDescent="0.2">
      <c r="A75" s="130">
        <v>6</v>
      </c>
      <c r="B75" s="130" t="s">
        <v>197</v>
      </c>
      <c r="C75" s="139">
        <f>MAX(0,C72-C74)</f>
        <v>0</v>
      </c>
      <c r="I75" s="139">
        <f>MAX(0,I72-I74)</f>
        <v>0</v>
      </c>
    </row>
    <row r="76" spans="1:13" s="130" customFormat="1" ht="15.75" customHeight="1" x14ac:dyDescent="0.2"/>
    <row r="77" spans="1:13" s="130" customFormat="1" ht="15.75" customHeight="1" x14ac:dyDescent="0.2">
      <c r="A77" s="136" t="s">
        <v>198</v>
      </c>
      <c r="D77" s="128" t="s">
        <v>78</v>
      </c>
      <c r="E77" s="128" t="s">
        <v>110</v>
      </c>
      <c r="F77" s="128" t="s">
        <v>136</v>
      </c>
      <c r="J77" s="128" t="s">
        <v>78</v>
      </c>
      <c r="K77" s="128" t="s">
        <v>110</v>
      </c>
      <c r="L77" s="128" t="s">
        <v>136</v>
      </c>
    </row>
    <row r="78" spans="1:13" s="130" customFormat="1" ht="15.75" customHeight="1" x14ac:dyDescent="0.2">
      <c r="A78" s="136"/>
      <c r="B78" s="130" t="s">
        <v>199</v>
      </c>
      <c r="D78" s="141">
        <f>IFERROR('Tax Estimator'!C37/('Tax Estimator'!C12+'Tax Estimator'!C13),0)</f>
        <v>0</v>
      </c>
      <c r="E78" s="141">
        <v>0</v>
      </c>
      <c r="F78" s="141">
        <v>0</v>
      </c>
      <c r="J78" s="141">
        <f>IFERROR('Tax Estimator'!E37/('Tax Estimator'!E12+'Tax Estimator'!E13),0)</f>
        <v>0</v>
      </c>
      <c r="K78" s="141">
        <v>0</v>
      </c>
      <c r="L78" s="141">
        <v>0</v>
      </c>
    </row>
    <row r="79" spans="1:13" s="130" customFormat="1" ht="15.75" customHeight="1" x14ac:dyDescent="0.2">
      <c r="A79" s="130">
        <v>2</v>
      </c>
      <c r="B79" s="130" t="s">
        <v>200</v>
      </c>
      <c r="D79" s="139">
        <f t="shared" ref="D79:F79" si="56">D11*D78</f>
        <v>0</v>
      </c>
      <c r="E79" s="139">
        <f t="shared" si="56"/>
        <v>0</v>
      </c>
      <c r="F79" s="139">
        <f t="shared" si="56"/>
        <v>0</v>
      </c>
      <c r="J79" s="139">
        <f t="shared" ref="J79:L79" si="57">J11*J78</f>
        <v>0</v>
      </c>
      <c r="K79" s="139">
        <f t="shared" si="57"/>
        <v>0</v>
      </c>
      <c r="L79" s="139">
        <f t="shared" si="57"/>
        <v>0</v>
      </c>
    </row>
    <row r="80" spans="1:13" s="130" customFormat="1" ht="15.75" customHeight="1" x14ac:dyDescent="0.2">
      <c r="A80" s="130">
        <v>3</v>
      </c>
      <c r="B80" s="130" t="s">
        <v>201</v>
      </c>
      <c r="D80" s="139">
        <f>D79*0.09</f>
        <v>0</v>
      </c>
      <c r="E80" s="139">
        <f t="shared" ref="E80:F80" si="58">E79*0.09</f>
        <v>0</v>
      </c>
      <c r="F80" s="139">
        <f t="shared" si="58"/>
        <v>0</v>
      </c>
      <c r="J80" s="139">
        <f>J79*0.09</f>
        <v>0</v>
      </c>
      <c r="K80" s="139">
        <f t="shared" ref="K80:L80" si="59">K79*0.09</f>
        <v>0</v>
      </c>
      <c r="L80" s="139">
        <f t="shared" si="59"/>
        <v>0</v>
      </c>
    </row>
    <row r="81" spans="1:12" s="130" customFormat="1" ht="15.75" customHeight="1" x14ac:dyDescent="0.2">
      <c r="A81" s="130">
        <v>4</v>
      </c>
      <c r="B81" s="130" t="s">
        <v>202</v>
      </c>
      <c r="D81" s="139">
        <f t="shared" ref="D81:F81" si="60">D13*D78</f>
        <v>0</v>
      </c>
      <c r="E81" s="139">
        <f t="shared" si="60"/>
        <v>0</v>
      </c>
      <c r="F81" s="139">
        <f t="shared" si="60"/>
        <v>0</v>
      </c>
      <c r="J81" s="139">
        <f t="shared" ref="J81:L81" si="61">J13*J78</f>
        <v>0</v>
      </c>
      <c r="K81" s="139">
        <f t="shared" si="61"/>
        <v>0</v>
      </c>
      <c r="L81" s="139">
        <f t="shared" si="61"/>
        <v>0</v>
      </c>
    </row>
    <row r="82" spans="1:12" s="130" customFormat="1" ht="15.75" customHeight="1" x14ac:dyDescent="0.2">
      <c r="A82" s="130">
        <v>5</v>
      </c>
      <c r="B82" s="130" t="s">
        <v>203</v>
      </c>
      <c r="D82" s="139">
        <f>D81*0.5</f>
        <v>0</v>
      </c>
      <c r="E82" s="139">
        <f t="shared" ref="E82:F82" si="62">E81*0.5</f>
        <v>0</v>
      </c>
      <c r="F82" s="139">
        <f t="shared" si="62"/>
        <v>0</v>
      </c>
      <c r="J82" s="139">
        <f>J81*0.5</f>
        <v>0</v>
      </c>
      <c r="K82" s="139">
        <f t="shared" ref="K82:L82" si="63">K81*0.5</f>
        <v>0</v>
      </c>
      <c r="L82" s="139">
        <f t="shared" si="63"/>
        <v>0</v>
      </c>
    </row>
    <row r="83" spans="1:12" s="130" customFormat="1" ht="15.75" customHeight="1" x14ac:dyDescent="0.2">
      <c r="A83" s="130">
        <v>6</v>
      </c>
      <c r="B83" s="130" t="s">
        <v>204</v>
      </c>
      <c r="D83" s="139">
        <f>MAX(0,MIN(D80,D82))</f>
        <v>0</v>
      </c>
      <c r="E83" s="139">
        <f t="shared" ref="E83:F83" si="64">MAX(0,MIN(E80,E82))</f>
        <v>0</v>
      </c>
      <c r="F83" s="139">
        <f t="shared" si="64"/>
        <v>0</v>
      </c>
      <c r="J83" s="139">
        <f>MAX(0,MIN(J80,J82))</f>
        <v>0</v>
      </c>
      <c r="K83" s="139">
        <f t="shared" ref="K83:L83" si="65">MAX(0,MIN(K80,K82))</f>
        <v>0</v>
      </c>
      <c r="L83" s="139">
        <f t="shared" si="65"/>
        <v>0</v>
      </c>
    </row>
    <row r="84" spans="1:12" s="130" customFormat="1" ht="15.75" customHeight="1" x14ac:dyDescent="0.2"/>
    <row r="85" spans="1:12" s="130" customFormat="1" ht="15.75" customHeight="1" x14ac:dyDescent="0.2"/>
    <row r="86" spans="1:12" s="130" customFormat="1" ht="15.75" customHeight="1" x14ac:dyDescent="0.2"/>
    <row r="87" spans="1:12" s="130" customFormat="1" ht="15.75" customHeight="1" x14ac:dyDescent="0.2"/>
    <row r="88" spans="1:12" s="130" customFormat="1" ht="15.75" customHeight="1" x14ac:dyDescent="0.2"/>
    <row r="89" spans="1:12" s="130" customFormat="1" ht="15.75" customHeight="1" x14ac:dyDescent="0.2"/>
    <row r="90" spans="1:12" s="130" customFormat="1" ht="15.75" customHeight="1" x14ac:dyDescent="0.2"/>
    <row r="91" spans="1:12" s="130" customFormat="1" ht="15.75" customHeight="1" x14ac:dyDescent="0.2"/>
    <row r="92" spans="1:12" s="130" customFormat="1" ht="15.75" customHeight="1" x14ac:dyDescent="0.2"/>
    <row r="93" spans="1:12" s="130" customFormat="1" ht="15.75" customHeight="1" x14ac:dyDescent="0.2"/>
    <row r="94" spans="1:12" s="130" customFormat="1" ht="15.75" customHeight="1" x14ac:dyDescent="0.2"/>
    <row r="95" spans="1:12" s="130" customFormat="1" ht="15.75" customHeight="1" x14ac:dyDescent="0.2"/>
    <row r="96" spans="1:12" s="130" customFormat="1" ht="15.75" customHeight="1" x14ac:dyDescent="0.2"/>
    <row r="97" s="130" customFormat="1" ht="15.75" customHeight="1" x14ac:dyDescent="0.2"/>
    <row r="98" s="130" customFormat="1" ht="15.75" customHeight="1" x14ac:dyDescent="0.2"/>
    <row r="99" s="130" customFormat="1" ht="15.75" customHeight="1" x14ac:dyDescent="0.2"/>
    <row r="100" s="130" customFormat="1" ht="15.75" customHeight="1" x14ac:dyDescent="0.2"/>
    <row r="101" s="130" customFormat="1" ht="15.75" customHeight="1" x14ac:dyDescent="0.2"/>
    <row r="102" s="130" customFormat="1" ht="15.75" customHeight="1" x14ac:dyDescent="0.2"/>
    <row r="103" s="130" customFormat="1" ht="15.75" customHeight="1" x14ac:dyDescent="0.2"/>
    <row r="104" s="130" customFormat="1" ht="15.75" customHeight="1" x14ac:dyDescent="0.2"/>
    <row r="105" s="130" customFormat="1" ht="15.75" customHeight="1" x14ac:dyDescent="0.2"/>
    <row r="106" s="130" customFormat="1" ht="15.75" customHeight="1" x14ac:dyDescent="0.2"/>
    <row r="107" s="130" customFormat="1" ht="15.75" customHeight="1" x14ac:dyDescent="0.2"/>
    <row r="108" s="130" customFormat="1" ht="15.75" customHeight="1" x14ac:dyDescent="0.2"/>
    <row r="109" s="130" customFormat="1" ht="15.75" customHeight="1" x14ac:dyDescent="0.2"/>
    <row r="110" s="130" customFormat="1" ht="15.75" customHeight="1" x14ac:dyDescent="0.2"/>
    <row r="111" s="130" customFormat="1" ht="15.75" customHeight="1" x14ac:dyDescent="0.2"/>
    <row r="112" s="130" customFormat="1" ht="15.75" customHeight="1" x14ac:dyDescent="0.2"/>
    <row r="113" s="130" customFormat="1" ht="15.75" customHeight="1" x14ac:dyDescent="0.2"/>
    <row r="114" s="130" customFormat="1" ht="15.75" customHeight="1" x14ac:dyDescent="0.2"/>
    <row r="115" s="130" customFormat="1" ht="15.75" customHeight="1" x14ac:dyDescent="0.2"/>
    <row r="116" s="130" customFormat="1" ht="15.75" customHeight="1" x14ac:dyDescent="0.2"/>
    <row r="117" s="130" customFormat="1" ht="15.75" customHeight="1" x14ac:dyDescent="0.2"/>
    <row r="118" s="130" customFormat="1" ht="15.75" customHeight="1" x14ac:dyDescent="0.2"/>
    <row r="119" s="130" customFormat="1" ht="15.75" customHeight="1" x14ac:dyDescent="0.2"/>
    <row r="120" s="130" customFormat="1" ht="15.75" customHeight="1" x14ac:dyDescent="0.2"/>
    <row r="121" s="130" customFormat="1" ht="15.75" customHeight="1" x14ac:dyDescent="0.2"/>
    <row r="122" s="130" customFormat="1" ht="15.75" customHeight="1" x14ac:dyDescent="0.2"/>
    <row r="123" s="130" customFormat="1" ht="15.75" customHeight="1" x14ac:dyDescent="0.2"/>
    <row r="124" s="130" customFormat="1" ht="15.75" customHeight="1" x14ac:dyDescent="0.2"/>
    <row r="125" s="130" customFormat="1" ht="15.75" customHeight="1" x14ac:dyDescent="0.2"/>
  </sheetData>
  <sheetProtection algorithmName="SHA-512" hashValue="p9hg0CHURnzcvwR2YSCQ2l9TLEkhadSlrF+sq4kq/Anf9x2Zqf2GsQ/BI/olkF6LJpjWjeVP2yOPM2X4YSTSMA==" saltValue="kkZyX1N/JJ64sb9if1I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Q265"/>
  <sheetViews>
    <sheetView tabSelected="1" zoomScale="110" zoomScaleNormal="110" workbookViewId="0">
      <selection activeCell="F3" sqref="F3"/>
    </sheetView>
  </sheetViews>
  <sheetFormatPr baseColWidth="10" defaultColWidth="11.1640625" defaultRowHeight="16" x14ac:dyDescent="0.2"/>
  <cols>
    <col min="1" max="1" width="6.1640625" style="32" customWidth="1"/>
    <col min="2" max="2" width="90.1640625" bestFit="1" customWidth="1"/>
    <col min="3" max="6" width="18.1640625" customWidth="1"/>
    <col min="7" max="8" width="3.5" customWidth="1"/>
    <col min="9" max="9" width="28.1640625" customWidth="1"/>
    <col min="10" max="10" width="11.1640625" customWidth="1"/>
    <col min="11" max="11" width="17" customWidth="1"/>
    <col min="12" max="12" width="2.5" customWidth="1"/>
    <col min="13" max="13" width="20.6640625" customWidth="1"/>
    <col min="14" max="14" width="18" customWidth="1"/>
    <col min="15" max="15" width="84.6640625" customWidth="1"/>
    <col min="16" max="16" width="13.1640625" customWidth="1"/>
  </cols>
  <sheetData>
    <row r="1" spans="1:329" x14ac:dyDescent="0.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c r="LP1" s="32"/>
      <c r="LQ1" s="32"/>
    </row>
    <row r="2" spans="1:329" ht="17" thickBot="1" x14ac:dyDescent="0.25">
      <c r="B2" s="32"/>
      <c r="C2" s="153"/>
      <c r="D2" s="153" t="s">
        <v>65</v>
      </c>
      <c r="E2" s="153"/>
      <c r="F2" s="153" t="s">
        <v>66</v>
      </c>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c r="IX2" s="32"/>
      <c r="IY2" s="32"/>
      <c r="IZ2" s="32"/>
      <c r="JA2" s="32"/>
      <c r="JB2" s="32"/>
      <c r="JC2" s="32"/>
      <c r="JD2" s="32"/>
      <c r="JE2" s="32"/>
      <c r="JF2" s="32"/>
      <c r="JG2" s="32"/>
      <c r="JH2" s="32"/>
      <c r="JI2" s="32"/>
      <c r="JJ2" s="32"/>
      <c r="JK2" s="32"/>
      <c r="JL2" s="32"/>
      <c r="JM2" s="32"/>
      <c r="JN2" s="32"/>
      <c r="JO2" s="32"/>
      <c r="JP2" s="32"/>
      <c r="JQ2" s="32"/>
      <c r="JR2" s="32"/>
      <c r="JS2" s="32"/>
      <c r="JT2" s="32"/>
      <c r="JU2" s="32"/>
      <c r="JV2" s="32"/>
      <c r="JW2" s="32"/>
      <c r="JX2" s="32"/>
      <c r="JY2" s="32"/>
      <c r="JZ2" s="32"/>
      <c r="KA2" s="32"/>
      <c r="KB2" s="32"/>
      <c r="KC2" s="32"/>
      <c r="KD2" s="32"/>
      <c r="KE2" s="32"/>
      <c r="KF2" s="32"/>
      <c r="KG2" s="32"/>
      <c r="KH2" s="32"/>
      <c r="KI2" s="32"/>
      <c r="KJ2" s="32"/>
      <c r="KK2" s="32"/>
      <c r="KL2" s="32"/>
      <c r="KM2" s="32"/>
      <c r="KN2" s="32"/>
      <c r="KO2" s="32"/>
      <c r="KP2" s="32"/>
      <c r="KQ2" s="32"/>
      <c r="KR2" s="32"/>
      <c r="KS2" s="32"/>
      <c r="KT2" s="32"/>
      <c r="KU2" s="32"/>
      <c r="KV2" s="32"/>
      <c r="KW2" s="32"/>
      <c r="KX2" s="32"/>
      <c r="KY2" s="32"/>
      <c r="KZ2" s="32"/>
      <c r="LA2" s="32"/>
      <c r="LB2" s="32"/>
      <c r="LC2" s="32"/>
      <c r="LD2" s="32"/>
      <c r="LE2" s="32"/>
      <c r="LF2" s="32"/>
      <c r="LG2" s="32"/>
      <c r="LH2" s="32"/>
      <c r="LI2" s="32"/>
      <c r="LJ2" s="32"/>
      <c r="LK2" s="32"/>
      <c r="LL2" s="32"/>
      <c r="LM2" s="32"/>
      <c r="LN2" s="32"/>
      <c r="LO2" s="32"/>
      <c r="LP2" s="32"/>
      <c r="LQ2" s="32"/>
    </row>
    <row r="3" spans="1:329" x14ac:dyDescent="0.2">
      <c r="B3" s="208" t="s">
        <v>10</v>
      </c>
      <c r="C3" s="204"/>
      <c r="D3" s="205" t="s">
        <v>0</v>
      </c>
      <c r="E3" s="206"/>
      <c r="F3" s="207" t="s">
        <v>6</v>
      </c>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row>
    <row r="4" spans="1:329" hidden="1" x14ac:dyDescent="0.2">
      <c r="B4" s="143"/>
      <c r="C4" s="167"/>
      <c r="D4" s="156"/>
      <c r="E4" s="167"/>
      <c r="F4" s="157"/>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row>
    <row r="5" spans="1:329" hidden="1" x14ac:dyDescent="0.2">
      <c r="B5" s="144" t="s">
        <v>64</v>
      </c>
      <c r="C5" s="181"/>
      <c r="D5" s="158" t="s">
        <v>45</v>
      </c>
      <c r="E5" s="181"/>
      <c r="F5" s="159" t="s">
        <v>45</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row>
    <row r="6" spans="1:329" hidden="1" x14ac:dyDescent="0.2">
      <c r="B6" s="144" t="s">
        <v>11</v>
      </c>
      <c r="C6" s="181"/>
      <c r="D6" s="160">
        <v>0</v>
      </c>
      <c r="E6" s="181"/>
      <c r="F6" s="161">
        <v>0</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row>
    <row r="7" spans="1:329" hidden="1" x14ac:dyDescent="0.2">
      <c r="B7" s="144" t="s">
        <v>44</v>
      </c>
      <c r="C7" s="181"/>
      <c r="D7" s="160">
        <v>0</v>
      </c>
      <c r="E7" s="181"/>
      <c r="F7" s="161">
        <v>0</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c r="IZ7" s="32"/>
      <c r="JA7" s="32"/>
      <c r="JB7" s="32"/>
      <c r="JC7" s="32"/>
      <c r="JD7" s="32"/>
      <c r="JE7" s="32"/>
      <c r="JF7" s="32"/>
      <c r="JG7" s="32"/>
      <c r="JH7" s="32"/>
      <c r="JI7" s="32"/>
      <c r="JJ7" s="32"/>
      <c r="JK7" s="32"/>
      <c r="JL7" s="32"/>
      <c r="JM7" s="32"/>
      <c r="JN7" s="32"/>
      <c r="JO7" s="32"/>
      <c r="JP7" s="32"/>
      <c r="JQ7" s="32"/>
      <c r="JR7" s="32"/>
      <c r="JS7" s="32"/>
      <c r="JT7" s="32"/>
      <c r="JU7" s="32"/>
      <c r="JV7" s="32"/>
      <c r="JW7" s="32"/>
      <c r="JX7" s="32"/>
      <c r="JY7" s="32"/>
      <c r="JZ7" s="32"/>
      <c r="KA7" s="32"/>
      <c r="KB7" s="32"/>
      <c r="KC7" s="32"/>
      <c r="KD7" s="32"/>
      <c r="KE7" s="32"/>
      <c r="KF7" s="32"/>
      <c r="KG7" s="32"/>
      <c r="KH7" s="32"/>
      <c r="KI7" s="32"/>
      <c r="KJ7" s="32"/>
      <c r="KK7" s="32"/>
      <c r="KL7" s="32"/>
      <c r="KM7" s="32"/>
      <c r="KN7" s="32"/>
      <c r="KO7" s="32"/>
      <c r="KP7" s="32"/>
      <c r="KQ7" s="32"/>
      <c r="KR7" s="32"/>
      <c r="KS7" s="32"/>
      <c r="KT7" s="32"/>
      <c r="KU7" s="32"/>
      <c r="KV7" s="32"/>
      <c r="KW7" s="32"/>
      <c r="KX7" s="32"/>
      <c r="KY7" s="32"/>
      <c r="KZ7" s="32"/>
      <c r="LA7" s="32"/>
      <c r="LB7" s="32"/>
      <c r="LC7" s="32"/>
      <c r="LD7" s="32"/>
      <c r="LE7" s="32"/>
      <c r="LF7" s="32"/>
      <c r="LG7" s="32"/>
      <c r="LH7" s="32"/>
      <c r="LI7" s="32"/>
      <c r="LJ7" s="32"/>
      <c r="LK7" s="32"/>
      <c r="LL7" s="32"/>
      <c r="LM7" s="32"/>
      <c r="LN7" s="32"/>
      <c r="LO7" s="32"/>
      <c r="LP7" s="32"/>
      <c r="LQ7" s="32"/>
    </row>
    <row r="8" spans="1:329" hidden="1" x14ac:dyDescent="0.2">
      <c r="B8" s="144" t="s">
        <v>46</v>
      </c>
      <c r="C8" s="181"/>
      <c r="D8" s="160">
        <v>0</v>
      </c>
      <c r="E8" s="181"/>
      <c r="F8" s="161">
        <v>0</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c r="KZ8" s="32"/>
      <c r="LA8" s="32"/>
      <c r="LB8" s="32"/>
      <c r="LC8" s="32"/>
      <c r="LD8" s="32"/>
      <c r="LE8" s="32"/>
      <c r="LF8" s="32"/>
      <c r="LG8" s="32"/>
      <c r="LH8" s="32"/>
      <c r="LI8" s="32"/>
      <c r="LJ8" s="32"/>
      <c r="LK8" s="32"/>
      <c r="LL8" s="32"/>
      <c r="LM8" s="32"/>
      <c r="LN8" s="32"/>
      <c r="LO8" s="32"/>
      <c r="LP8" s="32"/>
      <c r="LQ8" s="32"/>
    </row>
    <row r="9" spans="1:329" ht="16.25" hidden="1" customHeight="1" x14ac:dyDescent="0.2">
      <c r="A9"/>
      <c r="B9" s="145"/>
      <c r="C9" s="165"/>
      <c r="D9" s="165"/>
      <c r="E9" s="165"/>
      <c r="F9" s="166"/>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329" ht="16.25" customHeight="1" x14ac:dyDescent="0.2">
      <c r="B10" s="144" t="s">
        <v>102</v>
      </c>
      <c r="C10" s="162"/>
      <c r="D10" s="211"/>
      <c r="E10" s="162"/>
      <c r="F10" s="212"/>
      <c r="G10" s="32"/>
      <c r="H10" s="32"/>
      <c r="I10" s="188"/>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c r="IX10" s="32"/>
      <c r="IY10" s="32"/>
      <c r="IZ10" s="32"/>
      <c r="JA10" s="32"/>
      <c r="JB10" s="32"/>
      <c r="JC10" s="32"/>
      <c r="JD10" s="32"/>
      <c r="JE10" s="32"/>
      <c r="JF10" s="32"/>
      <c r="JG10" s="32"/>
      <c r="JH10" s="32"/>
      <c r="JI10" s="32"/>
      <c r="JJ10" s="32"/>
      <c r="JK10" s="32"/>
      <c r="JL10" s="32"/>
      <c r="JM10" s="32"/>
      <c r="JN10" s="32"/>
      <c r="JO10" s="32"/>
      <c r="JP10" s="32"/>
      <c r="JQ10" s="32"/>
      <c r="JR10" s="32"/>
      <c r="JS10" s="32"/>
      <c r="JT10" s="32"/>
      <c r="JU10" s="32"/>
      <c r="JV10" s="32"/>
      <c r="JW10" s="32"/>
      <c r="JX10" s="32"/>
      <c r="JY10" s="32"/>
      <c r="JZ10" s="32"/>
      <c r="KA10" s="32"/>
      <c r="KB10" s="32"/>
      <c r="KC10" s="32"/>
      <c r="KD10" s="32"/>
      <c r="KE10" s="32"/>
      <c r="KF10" s="32"/>
      <c r="KG10" s="32"/>
      <c r="KH10" s="32"/>
      <c r="KI10" s="32"/>
      <c r="KJ10" s="32"/>
      <c r="KK10" s="32"/>
      <c r="KL10" s="32"/>
      <c r="KM10" s="32"/>
      <c r="KN10" s="32"/>
      <c r="KO10" s="32"/>
      <c r="KP10" s="32"/>
      <c r="KQ10" s="32"/>
      <c r="KR10" s="32"/>
      <c r="KS10" s="32"/>
      <c r="KT10" s="32"/>
      <c r="KU10" s="32"/>
      <c r="KV10" s="32"/>
      <c r="KW10" s="32"/>
      <c r="KX10" s="32"/>
      <c r="KY10" s="32"/>
      <c r="KZ10" s="32"/>
      <c r="LA10" s="32"/>
      <c r="LB10" s="32"/>
      <c r="LC10" s="32"/>
      <c r="LD10" s="32"/>
      <c r="LE10" s="32"/>
      <c r="LF10" s="32"/>
      <c r="LG10" s="32"/>
      <c r="LH10" s="32"/>
      <c r="LI10" s="32"/>
      <c r="LJ10" s="32"/>
      <c r="LK10" s="32"/>
      <c r="LL10" s="32"/>
      <c r="LM10" s="32"/>
      <c r="LN10" s="32"/>
      <c r="LO10" s="32"/>
      <c r="LP10" s="32"/>
      <c r="LQ10" s="32"/>
    </row>
    <row r="11" spans="1:329" ht="16.25" customHeight="1" thickBot="1" x14ac:dyDescent="0.25">
      <c r="B11" s="144" t="s">
        <v>103</v>
      </c>
      <c r="C11" s="164"/>
      <c r="D11" s="174">
        <f>C10+C11</f>
        <v>0</v>
      </c>
      <c r="E11" s="164"/>
      <c r="F11" s="175">
        <f>E10+E11</f>
        <v>0</v>
      </c>
      <c r="G11" s="32"/>
      <c r="H11" s="32"/>
      <c r="I11" s="32"/>
      <c r="J11" s="273"/>
      <c r="K11" s="273"/>
      <c r="L11" s="273"/>
      <c r="M11" s="273"/>
      <c r="N11" s="273"/>
      <c r="O11" s="273"/>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c r="IZ11" s="32"/>
      <c r="JA11" s="32"/>
      <c r="JB11" s="32"/>
      <c r="JC11" s="32"/>
      <c r="JD11" s="32"/>
      <c r="JE11" s="32"/>
      <c r="JF11" s="32"/>
      <c r="JG11" s="32"/>
      <c r="JH11" s="32"/>
      <c r="JI11" s="32"/>
      <c r="JJ11" s="32"/>
      <c r="JK11" s="32"/>
      <c r="JL11" s="32"/>
      <c r="JM11" s="32"/>
      <c r="JN11" s="32"/>
      <c r="JO11" s="32"/>
      <c r="JP11" s="32"/>
      <c r="JQ11" s="32"/>
      <c r="JR11" s="32"/>
      <c r="JS11" s="32"/>
      <c r="JT11" s="32"/>
      <c r="JU11" s="32"/>
      <c r="JV11" s="32"/>
      <c r="JW11" s="32"/>
      <c r="JX11" s="32"/>
      <c r="JY11" s="32"/>
      <c r="JZ11" s="32"/>
      <c r="KA11" s="32"/>
      <c r="KB11" s="32"/>
      <c r="KC11" s="32"/>
      <c r="KD11" s="32"/>
      <c r="KE11" s="32"/>
      <c r="KF11" s="32"/>
      <c r="KG11" s="32"/>
      <c r="KH11" s="32"/>
      <c r="KI11" s="32"/>
      <c r="KJ11" s="32"/>
      <c r="KK11" s="32"/>
      <c r="KL11" s="32"/>
      <c r="KM11" s="32"/>
      <c r="KN11" s="32"/>
      <c r="KO11" s="32"/>
      <c r="KP11" s="32"/>
      <c r="KQ11" s="32"/>
      <c r="KR11" s="32"/>
      <c r="KS11" s="32"/>
      <c r="KT11" s="32"/>
      <c r="KU11" s="32"/>
      <c r="KV11" s="32"/>
      <c r="KW11" s="32"/>
      <c r="KX11" s="32"/>
      <c r="KY11" s="32"/>
      <c r="KZ11" s="32"/>
      <c r="LA11" s="32"/>
      <c r="LB11" s="32"/>
      <c r="LC11" s="32"/>
      <c r="LD11" s="32"/>
      <c r="LE11" s="32"/>
      <c r="LF11" s="32"/>
      <c r="LG11" s="32"/>
      <c r="LH11" s="32"/>
      <c r="LI11" s="32"/>
      <c r="LJ11" s="32"/>
      <c r="LK11" s="32"/>
      <c r="LL11" s="32"/>
      <c r="LM11" s="32"/>
      <c r="LN11" s="32"/>
      <c r="LO11" s="32"/>
      <c r="LP11" s="32"/>
      <c r="LQ11" s="32"/>
    </row>
    <row r="12" spans="1:329" ht="16.25" customHeight="1" thickTop="1" x14ac:dyDescent="0.2">
      <c r="B12" s="146" t="s">
        <v>236</v>
      </c>
      <c r="C12" s="162"/>
      <c r="D12" s="211"/>
      <c r="E12" s="162"/>
      <c r="F12" s="212"/>
      <c r="G12" s="32"/>
      <c r="H12" s="32"/>
      <c r="I12" s="188"/>
      <c r="J12" s="189"/>
      <c r="K12" s="189"/>
      <c r="L12" s="32"/>
      <c r="M12" s="190"/>
      <c r="N12" s="190"/>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c r="IX12" s="32"/>
      <c r="IY12" s="32"/>
      <c r="IZ12" s="32"/>
      <c r="JA12" s="32"/>
      <c r="JB12" s="32"/>
      <c r="JC12" s="32"/>
      <c r="JD12" s="32"/>
      <c r="JE12" s="32"/>
      <c r="JF12" s="32"/>
      <c r="JG12" s="32"/>
      <c r="JH12" s="32"/>
      <c r="JI12" s="32"/>
      <c r="JJ12" s="32"/>
      <c r="JK12" s="32"/>
      <c r="JL12" s="32"/>
      <c r="JM12" s="32"/>
      <c r="JN12" s="32"/>
      <c r="JO12" s="32"/>
      <c r="JP12" s="32"/>
      <c r="JQ12" s="32"/>
      <c r="JR12" s="32"/>
      <c r="JS12" s="32"/>
      <c r="JT12" s="32"/>
      <c r="JU12" s="32"/>
      <c r="JV12" s="32"/>
      <c r="JW12" s="32"/>
      <c r="JX12" s="32"/>
      <c r="JY12" s="32"/>
      <c r="JZ12" s="32"/>
      <c r="KA12" s="32"/>
      <c r="KB12" s="32"/>
      <c r="KC12" s="32"/>
      <c r="KD12" s="32"/>
      <c r="KE12" s="32"/>
      <c r="KF12" s="32"/>
      <c r="KG12" s="32"/>
      <c r="KH12" s="32"/>
      <c r="KI12" s="32"/>
      <c r="KJ12" s="32"/>
      <c r="KK12" s="32"/>
      <c r="KL12" s="32"/>
      <c r="KM12" s="32"/>
      <c r="KN12" s="32"/>
      <c r="KO12" s="32"/>
      <c r="KP12" s="32"/>
      <c r="KQ12" s="32"/>
      <c r="KR12" s="32"/>
      <c r="KS12" s="32"/>
      <c r="KT12" s="32"/>
      <c r="KU12" s="32"/>
      <c r="KV12" s="32"/>
      <c r="KW12" s="32"/>
      <c r="KX12" s="32"/>
      <c r="KY12" s="32"/>
      <c r="KZ12" s="32"/>
      <c r="LA12" s="32"/>
      <c r="LB12" s="32"/>
      <c r="LC12" s="32"/>
      <c r="LD12" s="32"/>
      <c r="LE12" s="32"/>
      <c r="LF12" s="32"/>
      <c r="LG12" s="32"/>
      <c r="LH12" s="32"/>
      <c r="LI12" s="32"/>
      <c r="LJ12" s="32"/>
      <c r="LK12" s="32"/>
      <c r="LL12" s="32"/>
      <c r="LM12" s="32"/>
      <c r="LN12" s="32"/>
      <c r="LO12" s="32"/>
      <c r="LP12" s="32"/>
      <c r="LQ12" s="32"/>
    </row>
    <row r="13" spans="1:329" ht="16.25" customHeight="1" x14ac:dyDescent="0.2">
      <c r="B13" s="144" t="s">
        <v>233</v>
      </c>
      <c r="C13" s="162"/>
      <c r="D13" s="211"/>
      <c r="E13" s="162"/>
      <c r="F13" s="212"/>
      <c r="G13" s="32"/>
      <c r="H13" s="32"/>
      <c r="I13" s="32"/>
      <c r="J13" s="189"/>
      <c r="K13" s="198"/>
      <c r="L13" s="32"/>
      <c r="M13" s="155"/>
      <c r="N13" s="155"/>
      <c r="O13" s="191"/>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row>
    <row r="14" spans="1:329" ht="16.25" customHeight="1" x14ac:dyDescent="0.2">
      <c r="B14" s="144" t="s">
        <v>67</v>
      </c>
      <c r="C14" s="162"/>
      <c r="D14" s="211"/>
      <c r="E14" s="162"/>
      <c r="F14" s="212"/>
      <c r="G14" s="32"/>
      <c r="H14" s="32"/>
      <c r="I14" s="32"/>
      <c r="J14" s="189"/>
      <c r="K14" s="192"/>
      <c r="L14" s="32"/>
      <c r="M14" s="155"/>
      <c r="N14" s="155"/>
      <c r="O14" s="191"/>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row>
    <row r="15" spans="1:329" ht="16.25" customHeight="1" x14ac:dyDescent="0.2">
      <c r="B15" s="144" t="s">
        <v>134</v>
      </c>
      <c r="C15" s="162"/>
      <c r="D15" s="211"/>
      <c r="E15" s="162"/>
      <c r="F15" s="212"/>
      <c r="G15" s="32"/>
      <c r="H15" s="32"/>
      <c r="I15" s="32"/>
      <c r="J15" s="189"/>
      <c r="K15" s="198"/>
      <c r="L15" s="32"/>
      <c r="M15" s="155"/>
      <c r="N15" s="155"/>
      <c r="O15" s="193"/>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row>
    <row r="16" spans="1:329" ht="16.25" customHeight="1" thickBot="1" x14ac:dyDescent="0.25">
      <c r="B16" s="144" t="s">
        <v>58</v>
      </c>
      <c r="C16" s="164"/>
      <c r="D16" s="213"/>
      <c r="E16" s="164"/>
      <c r="F16" s="214"/>
      <c r="G16" s="32"/>
      <c r="H16" s="32"/>
      <c r="I16" s="32"/>
      <c r="J16" s="194"/>
      <c r="K16" s="198"/>
      <c r="L16" s="32"/>
      <c r="M16" s="155"/>
      <c r="N16" s="155"/>
      <c r="O16" s="193"/>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c r="LP16" s="32"/>
      <c r="LQ16" s="32"/>
    </row>
    <row r="17" spans="2:329" ht="16.25" customHeight="1" thickTop="1" x14ac:dyDescent="0.2">
      <c r="B17" s="148" t="s">
        <v>68</v>
      </c>
      <c r="C17" s="176"/>
      <c r="D17" s="215">
        <f>(C12+C13)-(C14+C15+C16)</f>
        <v>0</v>
      </c>
      <c r="E17" s="176"/>
      <c r="F17" s="216">
        <f>E12+E13-E14-E15-E16</f>
        <v>0</v>
      </c>
      <c r="G17" s="32"/>
      <c r="H17" s="32"/>
      <c r="I17" s="32"/>
      <c r="J17" s="179"/>
      <c r="K17" s="32"/>
      <c r="L17" s="32"/>
      <c r="M17" s="155"/>
      <c r="N17" s="155"/>
      <c r="O17" s="193"/>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row>
    <row r="18" spans="2:329" ht="16.25" customHeight="1" x14ac:dyDescent="0.2">
      <c r="B18" s="144"/>
      <c r="C18" s="167"/>
      <c r="D18" s="217"/>
      <c r="E18" s="167"/>
      <c r="F18" s="218"/>
      <c r="G18" s="32"/>
      <c r="H18" s="32"/>
      <c r="I18" s="32"/>
      <c r="J18" s="179"/>
      <c r="K18" s="32"/>
      <c r="L18" s="32"/>
      <c r="M18" s="155"/>
      <c r="N18" s="155"/>
      <c r="O18" s="193"/>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row>
    <row r="19" spans="2:329" ht="16.25" customHeight="1" x14ac:dyDescent="0.2">
      <c r="B19" s="144" t="s">
        <v>59</v>
      </c>
      <c r="C19" s="167"/>
      <c r="D19" s="162"/>
      <c r="E19" s="167"/>
      <c r="F19" s="163"/>
      <c r="G19" s="32"/>
      <c r="H19" s="32"/>
      <c r="I19" s="32"/>
      <c r="J19" s="179"/>
      <c r="K19" s="32"/>
      <c r="L19" s="32"/>
      <c r="M19" s="155"/>
      <c r="N19" s="155"/>
      <c r="O19" s="191"/>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row>
    <row r="20" spans="2:329" ht="16.25" customHeight="1" x14ac:dyDescent="0.2">
      <c r="B20" s="144" t="s">
        <v>104</v>
      </c>
      <c r="C20" s="162"/>
      <c r="D20" s="217"/>
      <c r="E20" s="162"/>
      <c r="F20" s="218"/>
      <c r="G20" s="32"/>
      <c r="H20" s="32"/>
      <c r="I20" s="32"/>
      <c r="J20" s="179"/>
      <c r="K20" s="32"/>
      <c r="L20" s="32"/>
      <c r="M20" s="155"/>
      <c r="N20" s="155"/>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row>
    <row r="21" spans="2:329" ht="16.25" customHeight="1" thickBot="1" x14ac:dyDescent="0.25">
      <c r="B21" s="144" t="s">
        <v>105</v>
      </c>
      <c r="C21" s="164"/>
      <c r="D21" s="203">
        <f>C20+C21</f>
        <v>0</v>
      </c>
      <c r="E21" s="164"/>
      <c r="F21" s="180">
        <f>E20+E21</f>
        <v>0</v>
      </c>
      <c r="G21" s="32"/>
      <c r="H21" s="32"/>
      <c r="I21" s="32"/>
      <c r="J21" s="189"/>
      <c r="K21" s="195"/>
      <c r="L21" s="196"/>
      <c r="M21" s="155"/>
      <c r="N21" s="155"/>
      <c r="O21" s="197"/>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row>
    <row r="22" spans="2:329" ht="16.25" customHeight="1" thickTop="1" x14ac:dyDescent="0.2">
      <c r="B22" s="144" t="s">
        <v>38</v>
      </c>
      <c r="C22" s="167"/>
      <c r="D22" s="162"/>
      <c r="E22" s="167"/>
      <c r="F22" s="163"/>
      <c r="G22" s="32"/>
      <c r="H22" s="32"/>
      <c r="I22" s="32"/>
      <c r="J22" s="179"/>
      <c r="K22" s="32"/>
      <c r="L22" s="196"/>
      <c r="M22" s="155"/>
      <c r="N22" s="155"/>
      <c r="O22" s="197"/>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row>
    <row r="23" spans="2:329" ht="16.25" customHeight="1" thickBot="1" x14ac:dyDescent="0.25">
      <c r="B23" s="147" t="s">
        <v>249</v>
      </c>
      <c r="C23" s="164"/>
      <c r="D23" s="219">
        <f>IF(ISNUMBER(C23),MAX(C23,-'Pull Down'!B38),0)</f>
        <v>0</v>
      </c>
      <c r="E23" s="164"/>
      <c r="F23" s="220">
        <f>IF(ISNUMBER(E23),MAX(E23,-'Pull Down'!B38),0)</f>
        <v>0</v>
      </c>
      <c r="G23" s="32"/>
      <c r="H23" s="32"/>
      <c r="I23" s="32"/>
      <c r="J23" s="179"/>
      <c r="K23" s="32"/>
      <c r="L23" s="196"/>
      <c r="M23" s="155"/>
      <c r="N23" s="155"/>
      <c r="O23" s="197"/>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c r="LP23" s="32"/>
      <c r="LQ23" s="32"/>
    </row>
    <row r="24" spans="2:329" ht="16.25" customHeight="1" thickTop="1" x14ac:dyDescent="0.2">
      <c r="B24" s="144" t="s">
        <v>63</v>
      </c>
      <c r="C24" s="215"/>
      <c r="D24" s="215">
        <f>D11+D17+D19+D21+D22+D23</f>
        <v>0</v>
      </c>
      <c r="E24" s="215"/>
      <c r="F24" s="216">
        <f>F11+F17+F19+F21+F22+F23</f>
        <v>0</v>
      </c>
      <c r="G24" s="32"/>
      <c r="H24" s="32"/>
      <c r="I24" s="32"/>
      <c r="J24" s="179"/>
      <c r="K24" s="32"/>
      <c r="L24" s="32"/>
      <c r="M24" s="155"/>
      <c r="N24" s="155"/>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row>
    <row r="25" spans="2:329" ht="16.25" customHeight="1" x14ac:dyDescent="0.2">
      <c r="B25" s="144" t="s">
        <v>62</v>
      </c>
      <c r="C25" s="162"/>
      <c r="D25" s="217"/>
      <c r="E25" s="162"/>
      <c r="F25" s="218"/>
      <c r="G25" s="32"/>
      <c r="H25" s="32"/>
      <c r="I25" s="32"/>
      <c r="J25" s="179"/>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row>
    <row r="26" spans="2:329" ht="16.25" customHeight="1" thickBot="1" x14ac:dyDescent="0.25">
      <c r="B26" s="147" t="s">
        <v>70</v>
      </c>
      <c r="C26" s="219"/>
      <c r="D26" s="219">
        <f>IF(C25&gt;0,MIN(0.8*(D24-D28-D29-D30-D32-D34),C25),0)</f>
        <v>0</v>
      </c>
      <c r="E26" s="219"/>
      <c r="F26" s="221">
        <f>IF(E25&gt;0,MIN(0.8*(F24-F28-F29-F30-F32-F34),E25),0)</f>
        <v>0</v>
      </c>
      <c r="G26" s="32"/>
      <c r="H26" s="32"/>
      <c r="I26" s="32"/>
      <c r="J26" s="179"/>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row>
    <row r="27" spans="2:329" ht="16.25" customHeight="1" thickTop="1" x14ac:dyDescent="0.2">
      <c r="B27" s="148" t="s">
        <v>133</v>
      </c>
      <c r="C27" s="176"/>
      <c r="D27" s="169">
        <f>D24-D26</f>
        <v>0</v>
      </c>
      <c r="E27" s="176"/>
      <c r="F27" s="170">
        <f>F24-F26</f>
        <v>0</v>
      </c>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row>
    <row r="28" spans="2:329" ht="16.25" customHeight="1" x14ac:dyDescent="0.2">
      <c r="B28" s="144" t="s">
        <v>75</v>
      </c>
      <c r="C28" s="167"/>
      <c r="D28" s="183">
        <f>ROUND((C51+C52)/2,0)</f>
        <v>0</v>
      </c>
      <c r="E28" s="167"/>
      <c r="F28" s="186">
        <f>ROUND((E51+E52)/2,0)</f>
        <v>0</v>
      </c>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row>
    <row r="29" spans="2:329" ht="16.25" customHeight="1" x14ac:dyDescent="0.2">
      <c r="B29" s="144" t="s">
        <v>76</v>
      </c>
      <c r="C29" s="162"/>
      <c r="D29" s="183">
        <f>IF(OR(C29=0,C29=""),0,IF(C29&gt;5,MIN(C29,MIN(SEP!D26,SEP!E26,SEP!F26,SEP!G26,SEP!H26)),CHOOSE(C29,SEP!D26,SEP!E26,SEP!F26,SEP!G26,SEP!H26)))</f>
        <v>0</v>
      </c>
      <c r="E29" s="185"/>
      <c r="F29" s="186">
        <f>IF(OR(C29=0,C29=""),0,IF(C29&gt;5,MIN(C29,MIN(SEP!J26,SEP!K26,SEP!L26,SEP!M26,SEP!N26)),CHOOSE(C29,SEP!J26,SEP!K26,SEP!L26,SEP!M26,SEP!N26)))</f>
        <v>0</v>
      </c>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c r="KT29" s="32"/>
      <c r="KU29" s="32"/>
      <c r="KV29" s="32"/>
      <c r="KW29" s="32"/>
      <c r="KX29" s="32"/>
      <c r="KY29" s="32"/>
      <c r="KZ29" s="32"/>
      <c r="LA29" s="32"/>
      <c r="LB29" s="32"/>
      <c r="LC29" s="32"/>
      <c r="LD29" s="32"/>
      <c r="LE29" s="32"/>
      <c r="LF29" s="32"/>
      <c r="LG29" s="32"/>
      <c r="LH29" s="32"/>
      <c r="LI29" s="32"/>
      <c r="LJ29" s="32"/>
      <c r="LK29" s="32"/>
      <c r="LL29" s="32"/>
      <c r="LM29" s="32"/>
      <c r="LN29" s="32"/>
      <c r="LO29" s="32"/>
      <c r="LP29" s="32"/>
      <c r="LQ29" s="32"/>
    </row>
    <row r="30" spans="2:329" ht="16.25" customHeight="1" x14ac:dyDescent="0.2">
      <c r="B30" s="144" t="s">
        <v>77</v>
      </c>
      <c r="C30" s="183"/>
      <c r="D30" s="162"/>
      <c r="E30" s="183"/>
      <c r="F30" s="163"/>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row>
    <row r="31" spans="2:329" ht="16.25" customHeight="1" x14ac:dyDescent="0.2">
      <c r="B31" s="144" t="s">
        <v>80</v>
      </c>
      <c r="C31" s="162"/>
      <c r="D31" s="183"/>
      <c r="E31" s="167"/>
      <c r="F31" s="186"/>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c r="LP31" s="32"/>
      <c r="LQ31" s="32"/>
    </row>
    <row r="32" spans="2:329" ht="16.25" customHeight="1" thickBot="1" x14ac:dyDescent="0.25">
      <c r="B32" s="147" t="s">
        <v>79</v>
      </c>
      <c r="C32" s="184"/>
      <c r="D32" s="184">
        <f>'SE HI'!D5</f>
        <v>0</v>
      </c>
      <c r="E32" s="182"/>
      <c r="F32" s="187">
        <f>'SE HI'!G5</f>
        <v>0</v>
      </c>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row>
    <row r="33" spans="2:329" ht="16.25" customHeight="1" thickTop="1" x14ac:dyDescent="0.2">
      <c r="B33" s="148" t="s">
        <v>71</v>
      </c>
      <c r="C33" s="176"/>
      <c r="D33" s="169">
        <f>D27-D28-D29-D30-D32</f>
        <v>0</v>
      </c>
      <c r="E33" s="176"/>
      <c r="F33" s="170">
        <f>F27-F28-F29-F30-F32</f>
        <v>0</v>
      </c>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row>
    <row r="34" spans="2:329" ht="16.25" customHeight="1" x14ac:dyDescent="0.2">
      <c r="B34" s="144" t="s">
        <v>33</v>
      </c>
      <c r="C34" s="167"/>
      <c r="D34" s="183">
        <f>IF(D3='Pull Down'!$A$2,'Pull Down'!$B$2,IF(D3='Pull Down'!$A$3,'Pull Down'!$B$3,IF(D3='Pull Down'!$A$4,'Pull Down'!$B$4,'Pull Down'!$B$5)))</f>
        <v>15750</v>
      </c>
      <c r="E34" s="167"/>
      <c r="F34" s="186">
        <f>IF(F3='Pull Down'!$A$2,'Pull Down'!$B$2,IF(F3='Pull Down'!$A$3,'Pull Down'!$B$3,IF(F3='Pull Down'!$A$4,'Pull Down'!$B$4,'Pull Down'!$B$5)))</f>
        <v>23625</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row>
    <row r="35" spans="2:329" ht="16.25" customHeight="1" x14ac:dyDescent="0.2">
      <c r="B35" s="144" t="s">
        <v>60</v>
      </c>
      <c r="C35" s="167"/>
      <c r="D35" s="162"/>
      <c r="E35" s="167"/>
      <c r="F35" s="163"/>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row>
    <row r="36" spans="2:329" ht="16.25" customHeight="1" x14ac:dyDescent="0.2">
      <c r="B36" s="144" t="s">
        <v>207</v>
      </c>
      <c r="C36" s="162"/>
      <c r="D36" s="167"/>
      <c r="E36" s="162"/>
      <c r="F36" s="168"/>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c r="LP36" s="32"/>
      <c r="LQ36" s="32"/>
    </row>
    <row r="37" spans="2:329" ht="16.25" customHeight="1" x14ac:dyDescent="0.2">
      <c r="B37" s="144" t="s">
        <v>73</v>
      </c>
      <c r="C37" s="162"/>
      <c r="D37" s="167"/>
      <c r="E37" s="162"/>
      <c r="F37" s="168"/>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c r="LP37" s="32"/>
      <c r="LQ37" s="32"/>
    </row>
    <row r="38" spans="2:329" ht="16.25" customHeight="1" x14ac:dyDescent="0.2">
      <c r="B38" s="144" t="s">
        <v>74</v>
      </c>
      <c r="C38" s="162"/>
      <c r="D38" s="167"/>
      <c r="E38" s="162"/>
      <c r="F38" s="168"/>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2"/>
      <c r="JS38" s="32"/>
      <c r="JT38" s="32"/>
      <c r="JU38" s="32"/>
      <c r="JV38" s="32"/>
      <c r="JW38" s="32"/>
      <c r="JX38" s="32"/>
      <c r="JY38" s="32"/>
      <c r="JZ38" s="32"/>
      <c r="KA38" s="32"/>
      <c r="KB38" s="32"/>
      <c r="KC38" s="32"/>
      <c r="KD38" s="32"/>
      <c r="KE38" s="32"/>
      <c r="KF38" s="32"/>
      <c r="KG38" s="32"/>
      <c r="KH38" s="32"/>
      <c r="KI38" s="32"/>
      <c r="KJ38" s="32"/>
      <c r="KK38" s="32"/>
      <c r="KL38" s="32"/>
      <c r="KM38" s="32"/>
      <c r="KN38" s="32"/>
      <c r="KO38" s="32"/>
      <c r="KP38" s="32"/>
      <c r="KQ38" s="32"/>
      <c r="KR38" s="32"/>
      <c r="KS38" s="32"/>
      <c r="KT38" s="32"/>
      <c r="KU38" s="32"/>
      <c r="KV38" s="32"/>
      <c r="KW38" s="32"/>
      <c r="KX38" s="32"/>
      <c r="KY38" s="32"/>
      <c r="KZ38" s="32"/>
      <c r="LA38" s="32"/>
      <c r="LB38" s="32"/>
      <c r="LC38" s="32"/>
      <c r="LD38" s="32"/>
      <c r="LE38" s="32"/>
      <c r="LF38" s="32"/>
      <c r="LG38" s="32"/>
      <c r="LH38" s="32"/>
      <c r="LI38" s="32"/>
      <c r="LJ38" s="32"/>
      <c r="LK38" s="32"/>
      <c r="LL38" s="32"/>
      <c r="LM38" s="32"/>
      <c r="LN38" s="32"/>
      <c r="LO38" s="32"/>
      <c r="LP38" s="32"/>
      <c r="LQ38" s="32"/>
    </row>
    <row r="39" spans="2:329" ht="16.25" customHeight="1" thickBot="1" x14ac:dyDescent="0.25">
      <c r="B39" s="149" t="s">
        <v>69</v>
      </c>
      <c r="C39" s="184"/>
      <c r="D39" s="184">
        <f>ROUND('8995A'!C50,0)</f>
        <v>0</v>
      </c>
      <c r="E39" s="184"/>
      <c r="F39" s="187">
        <f>ROUND('8995A'!I50,0)</f>
        <v>0</v>
      </c>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c r="IX39" s="32"/>
      <c r="IY39" s="32"/>
      <c r="IZ39" s="32"/>
      <c r="JA39" s="32"/>
      <c r="JB39" s="32"/>
      <c r="JC39" s="32"/>
      <c r="JD39" s="32"/>
      <c r="JE39" s="32"/>
      <c r="JF39" s="32"/>
      <c r="JG39" s="32"/>
      <c r="JH39" s="32"/>
      <c r="JI39" s="32"/>
      <c r="JJ39" s="32"/>
      <c r="JK39" s="32"/>
      <c r="JL39" s="32"/>
      <c r="JM39" s="32"/>
      <c r="JN39" s="32"/>
      <c r="JO39" s="32"/>
      <c r="JP39" s="32"/>
      <c r="JQ39" s="32"/>
      <c r="JR39" s="32"/>
      <c r="JS39" s="32"/>
      <c r="JT39" s="32"/>
      <c r="JU39" s="32"/>
      <c r="JV39" s="32"/>
      <c r="JW39" s="32"/>
      <c r="JX39" s="32"/>
      <c r="JY39" s="32"/>
      <c r="JZ39" s="32"/>
      <c r="KA39" s="32"/>
      <c r="KB39" s="32"/>
      <c r="KC39" s="32"/>
      <c r="KD39" s="32"/>
      <c r="KE39" s="32"/>
      <c r="KF39" s="32"/>
      <c r="KG39" s="32"/>
      <c r="KH39" s="32"/>
      <c r="KI39" s="32"/>
      <c r="KJ39" s="32"/>
      <c r="KK39" s="32"/>
      <c r="KL39" s="32"/>
      <c r="KM39" s="32"/>
      <c r="KN39" s="32"/>
      <c r="KO39" s="32"/>
      <c r="KP39" s="32"/>
      <c r="KQ39" s="32"/>
      <c r="KR39" s="32"/>
      <c r="KS39" s="32"/>
      <c r="KT39" s="32"/>
      <c r="KU39" s="32"/>
      <c r="KV39" s="32"/>
      <c r="KW39" s="32"/>
      <c r="KX39" s="32"/>
      <c r="KY39" s="32"/>
      <c r="KZ39" s="32"/>
      <c r="LA39" s="32"/>
      <c r="LB39" s="32"/>
      <c r="LC39" s="32"/>
      <c r="LD39" s="32"/>
      <c r="LE39" s="32"/>
      <c r="LF39" s="32"/>
      <c r="LG39" s="32"/>
      <c r="LH39" s="32"/>
      <c r="LI39" s="32"/>
      <c r="LJ39" s="32"/>
      <c r="LK39" s="32"/>
      <c r="LL39" s="32"/>
      <c r="LM39" s="32"/>
      <c r="LN39" s="32"/>
      <c r="LO39" s="32"/>
      <c r="LP39" s="32"/>
      <c r="LQ39" s="32"/>
    </row>
    <row r="40" spans="2:329" ht="16.25" customHeight="1" thickTop="1" x14ac:dyDescent="0.2">
      <c r="B40" s="171" t="s">
        <v>231</v>
      </c>
      <c r="C40" s="222"/>
      <c r="D40" s="222">
        <f>D33-D34-D35-D39</f>
        <v>-15750</v>
      </c>
      <c r="E40" s="222"/>
      <c r="F40" s="223">
        <f>F33-F34-F35-F39</f>
        <v>-23625</v>
      </c>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c r="LP40" s="32"/>
      <c r="LQ40" s="32"/>
    </row>
    <row r="41" spans="2:329" ht="16.25" hidden="1" customHeight="1" x14ac:dyDescent="0.2">
      <c r="B41" s="209" t="s">
        <v>246</v>
      </c>
      <c r="C41" s="211"/>
      <c r="D41" s="211"/>
      <c r="E41" s="211"/>
      <c r="F41" s="21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c r="LP41" s="32"/>
      <c r="LQ41" s="32"/>
    </row>
    <row r="42" spans="2:329" ht="16.25" hidden="1" customHeight="1" x14ac:dyDescent="0.2">
      <c r="B42" s="144" t="s">
        <v>245</v>
      </c>
      <c r="C42" s="167"/>
      <c r="D42" s="167"/>
      <c r="E42" s="167"/>
      <c r="F42" s="168"/>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c r="LP42" s="32"/>
      <c r="LQ42" s="32"/>
    </row>
    <row r="43" spans="2:329" ht="16.25" hidden="1" customHeight="1" x14ac:dyDescent="0.2">
      <c r="B43" s="172" t="s">
        <v>239</v>
      </c>
      <c r="C43" s="224"/>
      <c r="D43" s="224">
        <f>D17+D21</f>
        <v>0</v>
      </c>
      <c r="E43" s="224"/>
      <c r="F43" s="225">
        <f>F17+F21</f>
        <v>0</v>
      </c>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row>
    <row r="44" spans="2:329" ht="16.25" hidden="1" customHeight="1" x14ac:dyDescent="0.2">
      <c r="B44" s="150"/>
      <c r="C44" s="156"/>
      <c r="D44" s="156"/>
      <c r="E44" s="157"/>
      <c r="F44" s="157"/>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row>
    <row r="45" spans="2:329" ht="16.25" hidden="1" customHeight="1" x14ac:dyDescent="0.2">
      <c r="B45" s="173" t="s">
        <v>47</v>
      </c>
      <c r="C45" s="226"/>
      <c r="D45" s="226">
        <f>IF((C12-C14)-(D34+C16+D35+D26)+D11+D19+D21+D22+C13&gt;0,(((C12-C14)-(D34+C16+D35+D26))+D11+D19+D21+C13+D22)-(D53/2),0)</f>
        <v>0</v>
      </c>
      <c r="E45" s="227"/>
      <c r="F45" s="227">
        <f>IF((E12-E14)-(F34+E16+F35+F26)+F11+F19+F21+F22+E13&gt;0,(((E12-E14)-(F34+E16+F35+F26))+F11+F19+F21+E13+F22)-(F53/2),0)</f>
        <v>0</v>
      </c>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row>
    <row r="46" spans="2:329" ht="16.25" customHeight="1" x14ac:dyDescent="0.2">
      <c r="B46" s="150"/>
      <c r="C46" s="156"/>
      <c r="D46" s="156"/>
      <c r="E46" s="236"/>
      <c r="F46" s="235"/>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row>
    <row r="47" spans="2:329" ht="16.25" customHeight="1" x14ac:dyDescent="0.2">
      <c r="B47" s="148" t="s">
        <v>208</v>
      </c>
      <c r="C47" s="228"/>
      <c r="D47" s="228">
        <f>ROUND('Tax Calc'!F14,0)</f>
        <v>0</v>
      </c>
      <c r="E47" s="228"/>
      <c r="F47" s="228">
        <f>ROUND('Tax Calc'!M14,0)</f>
        <v>0</v>
      </c>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row>
    <row r="48" spans="2:329" ht="16.25" hidden="1" customHeight="1" x14ac:dyDescent="0.2">
      <c r="B48" s="144"/>
      <c r="C48" s="156"/>
      <c r="D48" s="156"/>
      <c r="E48" s="157"/>
      <c r="F48" s="157"/>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row>
    <row r="49" spans="2:329" ht="16.25" customHeight="1" thickBot="1" x14ac:dyDescent="0.25">
      <c r="B49" s="148" t="s">
        <v>209</v>
      </c>
      <c r="C49" s="229"/>
      <c r="D49" s="229">
        <f>ROUND('Tax Calc'!F21,0)</f>
        <v>0</v>
      </c>
      <c r="E49" s="229"/>
      <c r="F49" s="229">
        <f>ROUND('Tax Calc'!M21,0)</f>
        <v>0</v>
      </c>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c r="LP49" s="32"/>
      <c r="LQ49" s="32"/>
    </row>
    <row r="50" spans="2:329" ht="16.25" customHeight="1" thickTop="1" x14ac:dyDescent="0.2">
      <c r="B50" s="151" t="s">
        <v>17</v>
      </c>
      <c r="C50" s="169"/>
      <c r="D50" s="178">
        <f>D47+D49</f>
        <v>0</v>
      </c>
      <c r="E50" s="169"/>
      <c r="F50" s="177">
        <f>F47+F49</f>
        <v>0</v>
      </c>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c r="IW50" s="32"/>
      <c r="IX50" s="32"/>
      <c r="IY50" s="32"/>
      <c r="IZ50" s="32"/>
      <c r="JA50" s="32"/>
      <c r="JB50" s="32"/>
      <c r="JC50" s="32"/>
      <c r="JD50" s="32"/>
      <c r="JE50" s="32"/>
      <c r="JF50" s="32"/>
      <c r="JG50" s="32"/>
      <c r="JH50" s="32"/>
      <c r="JI50" s="32"/>
      <c r="JJ50" s="32"/>
      <c r="JK50" s="32"/>
      <c r="JL50" s="32"/>
      <c r="JM50" s="32"/>
      <c r="JN50" s="32"/>
      <c r="JO50" s="32"/>
      <c r="JP50" s="32"/>
      <c r="JQ50" s="32"/>
      <c r="JR50" s="32"/>
      <c r="JS50" s="32"/>
      <c r="JT50" s="32"/>
      <c r="JU50" s="32"/>
      <c r="JV50" s="32"/>
      <c r="JW50" s="32"/>
      <c r="JX50" s="32"/>
      <c r="JY50" s="32"/>
      <c r="JZ50" s="32"/>
      <c r="KA50" s="32"/>
      <c r="KB50" s="32"/>
      <c r="KC50" s="32"/>
      <c r="KD50" s="32"/>
      <c r="KE50" s="32"/>
      <c r="KF50" s="32"/>
      <c r="KG50" s="32"/>
      <c r="KH50" s="32"/>
      <c r="KI50" s="32"/>
      <c r="KJ50" s="32"/>
      <c r="KK50" s="32"/>
      <c r="KL50" s="32"/>
      <c r="KM50" s="32"/>
      <c r="KN50" s="32"/>
      <c r="KO50" s="32"/>
      <c r="KP50" s="32"/>
      <c r="KQ50" s="32"/>
      <c r="KR50" s="32"/>
      <c r="KS50" s="32"/>
      <c r="KT50" s="32"/>
      <c r="KU50" s="32"/>
      <c r="KV50" s="32"/>
      <c r="KW50" s="32"/>
      <c r="KX50" s="32"/>
      <c r="KY50" s="32"/>
      <c r="KZ50" s="32"/>
      <c r="LA50" s="32"/>
      <c r="LB50" s="32"/>
      <c r="LC50" s="32"/>
      <c r="LD50" s="32"/>
      <c r="LE50" s="32"/>
      <c r="LF50" s="32"/>
      <c r="LG50" s="32"/>
      <c r="LH50" s="32"/>
      <c r="LI50" s="32"/>
      <c r="LJ50" s="32"/>
      <c r="LK50" s="32"/>
      <c r="LL50" s="32"/>
      <c r="LM50" s="32"/>
      <c r="LN50" s="32"/>
      <c r="LO50" s="32"/>
      <c r="LP50" s="32"/>
      <c r="LQ50" s="32"/>
    </row>
    <row r="51" spans="2:329" ht="16.25" customHeight="1" x14ac:dyDescent="0.2">
      <c r="B51" s="144" t="s">
        <v>61</v>
      </c>
      <c r="C51" s="217">
        <f>ROUND(SE!D20+SE!E20,0)</f>
        <v>0</v>
      </c>
      <c r="D51" s="217"/>
      <c r="E51" s="217">
        <f>ROUND(SE!G20+SE!H20,0)</f>
        <v>0</v>
      </c>
      <c r="F51" s="218"/>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c r="LP51" s="32"/>
      <c r="LQ51" s="32"/>
    </row>
    <row r="52" spans="2:329" ht="16.25" customHeight="1" x14ac:dyDescent="0.2">
      <c r="B52" s="144" t="s">
        <v>49</v>
      </c>
      <c r="C52" s="217">
        <f>ROUND(SE!D21+SE!E21,0)</f>
        <v>0</v>
      </c>
      <c r="D52" s="217"/>
      <c r="E52" s="217">
        <f>ROUND(SE!G21+SE!H21,0)</f>
        <v>0</v>
      </c>
      <c r="F52" s="218"/>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c r="IW52" s="32"/>
      <c r="IX52" s="32"/>
      <c r="IY52" s="32"/>
      <c r="IZ52" s="32"/>
      <c r="JA52" s="32"/>
      <c r="JB52" s="32"/>
      <c r="JC52" s="32"/>
      <c r="JD52" s="32"/>
      <c r="JE52" s="32"/>
      <c r="JF52" s="32"/>
      <c r="JG52" s="32"/>
      <c r="JH52" s="32"/>
      <c r="JI52" s="32"/>
      <c r="JJ52" s="32"/>
      <c r="JK52" s="32"/>
      <c r="JL52" s="32"/>
      <c r="JM52" s="32"/>
      <c r="JN52" s="32"/>
      <c r="JO52" s="32"/>
      <c r="JP52" s="32"/>
      <c r="JQ52" s="32"/>
      <c r="JR52" s="32"/>
      <c r="JS52" s="32"/>
      <c r="JT52" s="32"/>
      <c r="JU52" s="32"/>
      <c r="JV52" s="32"/>
      <c r="JW52" s="32"/>
      <c r="JX52" s="32"/>
      <c r="JY52" s="32"/>
      <c r="JZ52" s="32"/>
      <c r="KA52" s="32"/>
      <c r="KB52" s="32"/>
      <c r="KC52" s="32"/>
      <c r="KD52" s="32"/>
      <c r="KE52" s="32"/>
      <c r="KF52" s="32"/>
      <c r="KG52" s="32"/>
      <c r="KH52" s="32"/>
      <c r="KI52" s="32"/>
      <c r="KJ52" s="32"/>
      <c r="KK52" s="32"/>
      <c r="KL52" s="32"/>
      <c r="KM52" s="32"/>
      <c r="KN52" s="32"/>
      <c r="KO52" s="32"/>
      <c r="KP52" s="32"/>
      <c r="KQ52" s="32"/>
      <c r="KR52" s="32"/>
      <c r="KS52" s="32"/>
      <c r="KT52" s="32"/>
      <c r="KU52" s="32"/>
      <c r="KV52" s="32"/>
      <c r="KW52" s="32"/>
      <c r="KX52" s="32"/>
      <c r="KY52" s="32"/>
      <c r="KZ52" s="32"/>
      <c r="LA52" s="32"/>
      <c r="LB52" s="32"/>
      <c r="LC52" s="32"/>
      <c r="LD52" s="32"/>
      <c r="LE52" s="32"/>
      <c r="LF52" s="32"/>
      <c r="LG52" s="32"/>
      <c r="LH52" s="32"/>
      <c r="LI52" s="32"/>
      <c r="LJ52" s="32"/>
      <c r="LK52" s="32"/>
      <c r="LL52" s="32"/>
      <c r="LM52" s="32"/>
      <c r="LN52" s="32"/>
      <c r="LO52" s="32"/>
      <c r="LP52" s="32"/>
      <c r="LQ52" s="32"/>
    </row>
    <row r="53" spans="2:329" ht="16.25" customHeight="1" x14ac:dyDescent="0.2">
      <c r="B53" s="148" t="s">
        <v>48</v>
      </c>
      <c r="C53" s="215"/>
      <c r="D53" s="215">
        <f>SUM(C51:C52)</f>
        <v>0</v>
      </c>
      <c r="E53" s="215"/>
      <c r="F53" s="216">
        <f>SUM(E51:E52)</f>
        <v>0</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c r="IW53" s="32"/>
      <c r="IX53" s="32"/>
      <c r="IY53" s="32"/>
      <c r="IZ53" s="32"/>
      <c r="JA53" s="32"/>
      <c r="JB53" s="32"/>
      <c r="JC53" s="32"/>
      <c r="JD53" s="32"/>
      <c r="JE53" s="32"/>
      <c r="JF53" s="32"/>
      <c r="JG53" s="32"/>
      <c r="JH53" s="32"/>
      <c r="JI53" s="32"/>
      <c r="JJ53" s="32"/>
      <c r="JK53" s="32"/>
      <c r="JL53" s="32"/>
      <c r="JM53" s="32"/>
      <c r="JN53" s="32"/>
      <c r="JO53" s="32"/>
      <c r="JP53" s="32"/>
      <c r="JQ53" s="32"/>
      <c r="JR53" s="32"/>
      <c r="JS53" s="32"/>
      <c r="JT53" s="32"/>
      <c r="JU53" s="32"/>
      <c r="JV53" s="32"/>
      <c r="JW53" s="32"/>
      <c r="JX53" s="32"/>
      <c r="JY53" s="32"/>
      <c r="JZ53" s="32"/>
      <c r="KA53" s="32"/>
      <c r="KB53" s="32"/>
      <c r="KC53" s="32"/>
      <c r="KD53" s="32"/>
      <c r="KE53" s="32"/>
      <c r="KF53" s="32"/>
      <c r="KG53" s="32"/>
      <c r="KH53" s="32"/>
      <c r="KI53" s="32"/>
      <c r="KJ53" s="32"/>
      <c r="KK53" s="32"/>
      <c r="KL53" s="32"/>
      <c r="KM53" s="32"/>
      <c r="KN53" s="32"/>
      <c r="KO53" s="32"/>
      <c r="KP53" s="32"/>
      <c r="KQ53" s="32"/>
      <c r="KR53" s="32"/>
      <c r="KS53" s="32"/>
      <c r="KT53" s="32"/>
      <c r="KU53" s="32"/>
      <c r="KV53" s="32"/>
      <c r="KW53" s="32"/>
      <c r="KX53" s="32"/>
      <c r="KY53" s="32"/>
      <c r="KZ53" s="32"/>
      <c r="LA53" s="32"/>
      <c r="LB53" s="32"/>
      <c r="LC53" s="32"/>
      <c r="LD53" s="32"/>
      <c r="LE53" s="32"/>
      <c r="LF53" s="32"/>
      <c r="LG53" s="32"/>
      <c r="LH53" s="32"/>
      <c r="LI53" s="32"/>
      <c r="LJ53" s="32"/>
      <c r="LK53" s="32"/>
      <c r="LL53" s="32"/>
      <c r="LM53" s="32"/>
      <c r="LN53" s="32"/>
      <c r="LO53" s="32"/>
      <c r="LP53" s="32"/>
      <c r="LQ53" s="32"/>
    </row>
    <row r="54" spans="2:329" ht="16.25" hidden="1" customHeight="1" x14ac:dyDescent="0.2">
      <c r="B54" s="148"/>
      <c r="C54" s="215"/>
      <c r="D54" s="215"/>
      <c r="E54" s="215"/>
      <c r="F54" s="216"/>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c r="IW54" s="32"/>
      <c r="IX54" s="32"/>
      <c r="IY54" s="32"/>
      <c r="IZ54" s="32"/>
      <c r="JA54" s="32"/>
      <c r="JB54" s="32"/>
      <c r="JC54" s="32"/>
      <c r="JD54" s="32"/>
      <c r="JE54" s="32"/>
      <c r="JF54" s="32"/>
      <c r="JG54" s="32"/>
      <c r="JH54" s="32"/>
      <c r="JI54" s="32"/>
      <c r="JJ54" s="32"/>
      <c r="JK54" s="32"/>
      <c r="JL54" s="32"/>
      <c r="JM54" s="32"/>
      <c r="JN54" s="32"/>
      <c r="JO54" s="32"/>
      <c r="JP54" s="32"/>
      <c r="JQ54" s="32"/>
      <c r="JR54" s="32"/>
      <c r="JS54" s="32"/>
      <c r="JT54" s="32"/>
      <c r="JU54" s="32"/>
      <c r="JV54" s="32"/>
      <c r="JW54" s="32"/>
      <c r="JX54" s="32"/>
      <c r="JY54" s="32"/>
      <c r="JZ54" s="32"/>
      <c r="KA54" s="32"/>
      <c r="KB54" s="32"/>
      <c r="KC54" s="32"/>
      <c r="KD54" s="32"/>
      <c r="KE54" s="32"/>
      <c r="KF54" s="32"/>
      <c r="KG54" s="32"/>
      <c r="KH54" s="32"/>
      <c r="KI54" s="32"/>
      <c r="KJ54" s="32"/>
      <c r="KK54" s="32"/>
      <c r="KL54" s="32"/>
      <c r="KM54" s="32"/>
      <c r="KN54" s="32"/>
      <c r="KO54" s="32"/>
      <c r="KP54" s="32"/>
      <c r="KQ54" s="32"/>
      <c r="KR54" s="32"/>
      <c r="KS54" s="32"/>
      <c r="KT54" s="32"/>
      <c r="KU54" s="32"/>
      <c r="KV54" s="32"/>
      <c r="KW54" s="32"/>
      <c r="KX54" s="32"/>
      <c r="KY54" s="32"/>
      <c r="KZ54" s="32"/>
      <c r="LA54" s="32"/>
      <c r="LB54" s="32"/>
      <c r="LC54" s="32"/>
      <c r="LD54" s="32"/>
      <c r="LE54" s="32"/>
      <c r="LF54" s="32"/>
      <c r="LG54" s="32"/>
      <c r="LH54" s="32"/>
      <c r="LI54" s="32"/>
      <c r="LJ54" s="32"/>
      <c r="LK54" s="32"/>
      <c r="LL54" s="32"/>
      <c r="LM54" s="32"/>
      <c r="LN54" s="32"/>
      <c r="LO54" s="32"/>
      <c r="LP54" s="32"/>
      <c r="LQ54" s="32"/>
    </row>
    <row r="55" spans="2:329" ht="16.25" customHeight="1" thickBot="1" x14ac:dyDescent="0.25">
      <c r="B55" s="148" t="s">
        <v>229</v>
      </c>
      <c r="C55" s="176"/>
      <c r="D55" s="169">
        <f>ROUND('8959'!E27,0)</f>
        <v>0</v>
      </c>
      <c r="E55" s="176"/>
      <c r="F55" s="170">
        <f>ROUND('8959'!J27,0)</f>
        <v>0</v>
      </c>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c r="IW55" s="32"/>
      <c r="IX55" s="32"/>
      <c r="IY55" s="32"/>
      <c r="IZ55" s="32"/>
      <c r="JA55" s="32"/>
      <c r="JB55" s="32"/>
      <c r="JC55" s="32"/>
      <c r="JD55" s="32"/>
      <c r="JE55" s="32"/>
      <c r="JF55" s="32"/>
      <c r="JG55" s="32"/>
      <c r="JH55" s="32"/>
      <c r="JI55" s="32"/>
      <c r="JJ55" s="32"/>
      <c r="JK55" s="32"/>
      <c r="JL55" s="32"/>
      <c r="JM55" s="32"/>
      <c r="JN55" s="32"/>
      <c r="JO55" s="32"/>
      <c r="JP55" s="32"/>
      <c r="JQ55" s="32"/>
      <c r="JR55" s="32"/>
      <c r="JS55" s="32"/>
      <c r="JT55" s="32"/>
      <c r="JU55" s="32"/>
      <c r="JV55" s="32"/>
      <c r="JW55" s="32"/>
      <c r="JX55" s="32"/>
      <c r="JY55" s="32"/>
      <c r="JZ55" s="32"/>
      <c r="KA55" s="32"/>
      <c r="KB55" s="32"/>
      <c r="KC55" s="32"/>
      <c r="KD55" s="32"/>
      <c r="KE55" s="32"/>
      <c r="KF55" s="32"/>
      <c r="KG55" s="32"/>
      <c r="KH55" s="32"/>
      <c r="KI55" s="32"/>
      <c r="KJ55" s="32"/>
      <c r="KK55" s="32"/>
      <c r="KL55" s="32"/>
      <c r="KM55" s="32"/>
      <c r="KN55" s="32"/>
      <c r="KO55" s="32"/>
      <c r="KP55" s="32"/>
      <c r="KQ55" s="32"/>
      <c r="KR55" s="32"/>
      <c r="KS55" s="32"/>
      <c r="KT55" s="32"/>
      <c r="KU55" s="32"/>
      <c r="KV55" s="32"/>
      <c r="KW55" s="32"/>
      <c r="KX55" s="32"/>
      <c r="KY55" s="32"/>
      <c r="KZ55" s="32"/>
      <c r="LA55" s="32"/>
      <c r="LB55" s="32"/>
      <c r="LC55" s="32"/>
      <c r="LD55" s="32"/>
      <c r="LE55" s="32"/>
      <c r="LF55" s="32"/>
      <c r="LG55" s="32"/>
      <c r="LH55" s="32"/>
      <c r="LI55" s="32"/>
      <c r="LJ55" s="32"/>
      <c r="LK55" s="32"/>
      <c r="LL55" s="32"/>
      <c r="LM55" s="32"/>
      <c r="LN55" s="32"/>
      <c r="LO55" s="32"/>
      <c r="LP55" s="32"/>
      <c r="LQ55" s="32"/>
    </row>
    <row r="56" spans="2:329" ht="16.25" customHeight="1" thickTop="1" thickBot="1" x14ac:dyDescent="0.25">
      <c r="B56" s="154" t="s">
        <v>42</v>
      </c>
      <c r="C56" s="230"/>
      <c r="D56" s="231">
        <f>D50+D53+D55</f>
        <v>0</v>
      </c>
      <c r="E56" s="230"/>
      <c r="F56" s="232">
        <f>F50+F53+F55</f>
        <v>0</v>
      </c>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c r="IW56" s="32"/>
      <c r="IX56" s="32"/>
      <c r="IY56" s="32"/>
      <c r="IZ56" s="32"/>
      <c r="JA56" s="32"/>
      <c r="JB56" s="32"/>
      <c r="JC56" s="32"/>
      <c r="JD56" s="32"/>
      <c r="JE56" s="32"/>
      <c r="JF56" s="32"/>
      <c r="JG56" s="32"/>
      <c r="JH56" s="32"/>
      <c r="JI56" s="32"/>
      <c r="JJ56" s="32"/>
      <c r="JK56" s="32"/>
      <c r="JL56" s="32"/>
      <c r="JM56" s="32"/>
      <c r="JN56" s="32"/>
      <c r="JO56" s="32"/>
      <c r="JP56" s="32"/>
      <c r="JQ56" s="32"/>
      <c r="JR56" s="32"/>
      <c r="JS56" s="32"/>
      <c r="JT56" s="32"/>
      <c r="JU56" s="32"/>
      <c r="JV56" s="32"/>
      <c r="JW56" s="32"/>
      <c r="JX56" s="32"/>
      <c r="JY56" s="32"/>
      <c r="JZ56" s="32"/>
      <c r="KA56" s="32"/>
      <c r="KB56" s="32"/>
      <c r="KC56" s="32"/>
      <c r="KD56" s="32"/>
      <c r="KE56" s="32"/>
      <c r="KF56" s="32"/>
      <c r="KG56" s="32"/>
      <c r="KH56" s="32"/>
      <c r="KI56" s="32"/>
      <c r="KJ56" s="32"/>
      <c r="KK56" s="32"/>
      <c r="KL56" s="32"/>
      <c r="KM56" s="32"/>
      <c r="KN56" s="32"/>
      <c r="KO56" s="32"/>
      <c r="KP56" s="32"/>
      <c r="KQ56" s="32"/>
      <c r="KR56" s="32"/>
      <c r="KS56" s="32"/>
      <c r="KT56" s="32"/>
      <c r="KU56" s="32"/>
      <c r="KV56" s="32"/>
      <c r="KW56" s="32"/>
      <c r="KX56" s="32"/>
      <c r="KY56" s="32"/>
      <c r="KZ56" s="32"/>
      <c r="LA56" s="32"/>
      <c r="LB56" s="32"/>
      <c r="LC56" s="32"/>
      <c r="LD56" s="32"/>
      <c r="LE56" s="32"/>
      <c r="LF56" s="32"/>
      <c r="LG56" s="32"/>
      <c r="LH56" s="32"/>
      <c r="LI56" s="32"/>
      <c r="LJ56" s="32"/>
      <c r="LK56" s="32"/>
      <c r="LL56" s="32"/>
      <c r="LM56" s="32"/>
      <c r="LN56" s="32"/>
      <c r="LO56" s="32"/>
      <c r="LP56" s="32"/>
      <c r="LQ56" s="32"/>
    </row>
    <row r="57" spans="2:329" ht="16.25" hidden="1" customHeight="1" x14ac:dyDescent="0.2">
      <c r="B57" s="152" t="s">
        <v>29</v>
      </c>
      <c r="C57" s="233"/>
      <c r="D57" s="233" t="e">
        <f>#REF!</f>
        <v>#REF!</v>
      </c>
      <c r="E57" s="233"/>
      <c r="F57" s="234"/>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c r="JD57" s="32"/>
      <c r="JE57" s="32"/>
      <c r="JF57" s="32"/>
      <c r="JG57" s="32"/>
      <c r="JH57" s="32"/>
      <c r="JI57" s="32"/>
      <c r="JJ57" s="32"/>
      <c r="JK57" s="32"/>
      <c r="JL57" s="32"/>
      <c r="JM57" s="32"/>
      <c r="JN57" s="32"/>
      <c r="JO57" s="32"/>
      <c r="JP57" s="32"/>
      <c r="JQ57" s="32"/>
      <c r="JR57" s="32"/>
      <c r="JS57" s="32"/>
      <c r="JT57" s="32"/>
      <c r="JU57" s="32"/>
      <c r="JV57" s="32"/>
      <c r="JW57" s="32"/>
      <c r="JX57" s="32"/>
      <c r="JY57" s="32"/>
      <c r="JZ57" s="32"/>
      <c r="KA57" s="32"/>
      <c r="KB57" s="32"/>
      <c r="KC57" s="32"/>
      <c r="KD57" s="32"/>
      <c r="KE57" s="32"/>
      <c r="KF57" s="32"/>
      <c r="KG57" s="32"/>
      <c r="KH57" s="32"/>
      <c r="KI57" s="32"/>
      <c r="KJ57" s="32"/>
      <c r="KK57" s="32"/>
      <c r="KL57" s="32"/>
      <c r="KM57" s="32"/>
      <c r="KN57" s="32"/>
      <c r="KO57" s="32"/>
      <c r="KP57" s="32"/>
      <c r="KQ57" s="32"/>
      <c r="KR57" s="32"/>
      <c r="KS57" s="32"/>
      <c r="KT57" s="32"/>
      <c r="KU57" s="32"/>
      <c r="KV57" s="32"/>
      <c r="KW57" s="32"/>
      <c r="KX57" s="32"/>
      <c r="KY57" s="32"/>
      <c r="KZ57" s="32"/>
      <c r="LA57" s="32"/>
      <c r="LB57" s="32"/>
      <c r="LC57" s="32"/>
      <c r="LD57" s="32"/>
      <c r="LE57" s="32"/>
      <c r="LF57" s="32"/>
      <c r="LG57" s="32"/>
      <c r="LH57" s="32"/>
      <c r="LI57" s="32"/>
      <c r="LJ57" s="32"/>
      <c r="LK57" s="32"/>
      <c r="LL57" s="32"/>
      <c r="LM57" s="32"/>
      <c r="LN57" s="32"/>
      <c r="LO57" s="32"/>
      <c r="LP57" s="32"/>
      <c r="LQ57" s="32"/>
    </row>
    <row r="58" spans="2:329" ht="16.25" customHeight="1" thickBot="1" x14ac:dyDescent="0.25">
      <c r="B58" s="274" t="s">
        <v>230</v>
      </c>
      <c r="C58" s="275"/>
      <c r="D58" s="275"/>
      <c r="E58" s="237">
        <f>D56-F56</f>
        <v>0</v>
      </c>
      <c r="F58" s="238"/>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c r="IM58" s="32"/>
      <c r="IN58" s="32"/>
      <c r="IO58" s="32"/>
      <c r="IP58" s="32"/>
      <c r="IQ58" s="32"/>
      <c r="IR58" s="32"/>
      <c r="IS58" s="32"/>
      <c r="IT58" s="32"/>
      <c r="IU58" s="32"/>
      <c r="IV58" s="32"/>
      <c r="IW58" s="32"/>
      <c r="IX58" s="32"/>
      <c r="IY58" s="32"/>
      <c r="IZ58" s="32"/>
      <c r="JA58" s="32"/>
      <c r="JB58" s="32"/>
      <c r="JC58" s="32"/>
      <c r="JD58" s="32"/>
      <c r="JE58" s="32"/>
      <c r="JF58" s="32"/>
      <c r="JG58" s="32"/>
      <c r="JH58" s="32"/>
      <c r="JI58" s="32"/>
      <c r="JJ58" s="32"/>
      <c r="JK58" s="32"/>
      <c r="JL58" s="32"/>
      <c r="JM58" s="32"/>
      <c r="JN58" s="32"/>
      <c r="JO58" s="32"/>
      <c r="JP58" s="32"/>
      <c r="JQ58" s="32"/>
      <c r="JR58" s="32"/>
      <c r="JS58" s="32"/>
      <c r="JT58" s="32"/>
      <c r="JU58" s="32"/>
      <c r="JV58" s="32"/>
      <c r="JW58" s="32"/>
      <c r="JX58" s="32"/>
      <c r="JY58" s="32"/>
      <c r="JZ58" s="32"/>
      <c r="KA58" s="32"/>
      <c r="KB58" s="32"/>
      <c r="KC58" s="32"/>
      <c r="KD58" s="32"/>
      <c r="KE58" s="32"/>
      <c r="KF58" s="32"/>
      <c r="KG58" s="32"/>
      <c r="KH58" s="32"/>
      <c r="KI58" s="32"/>
      <c r="KJ58" s="32"/>
      <c r="KK58" s="32"/>
      <c r="KL58" s="32"/>
      <c r="KM58" s="32"/>
      <c r="KN58" s="32"/>
      <c r="KO58" s="32"/>
      <c r="KP58" s="32"/>
      <c r="KQ58" s="32"/>
      <c r="KR58" s="32"/>
      <c r="KS58" s="32"/>
      <c r="KT58" s="32"/>
      <c r="KU58" s="32"/>
      <c r="KV58" s="32"/>
      <c r="KW58" s="32"/>
      <c r="KX58" s="32"/>
      <c r="KY58" s="32"/>
      <c r="KZ58" s="32"/>
      <c r="LA58" s="32"/>
      <c r="LB58" s="32"/>
      <c r="LC58" s="32"/>
      <c r="LD58" s="32"/>
      <c r="LE58" s="32"/>
      <c r="LF58" s="32"/>
      <c r="LG58" s="32"/>
      <c r="LH58" s="32"/>
      <c r="LI58" s="32"/>
      <c r="LJ58" s="32"/>
      <c r="LK58" s="32"/>
      <c r="LL58" s="32"/>
      <c r="LM58" s="32"/>
      <c r="LN58" s="32"/>
      <c r="LO58" s="32"/>
      <c r="LP58" s="32"/>
      <c r="LQ58" s="32"/>
    </row>
    <row r="59" spans="2:329" x14ac:dyDescent="0.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c r="IW59" s="32"/>
      <c r="IX59" s="32"/>
      <c r="IY59" s="32"/>
      <c r="IZ59" s="32"/>
      <c r="JA59" s="32"/>
      <c r="JB59" s="32"/>
      <c r="JC59" s="32"/>
      <c r="JD59" s="32"/>
      <c r="JE59" s="32"/>
      <c r="JF59" s="32"/>
      <c r="JG59" s="32"/>
      <c r="JH59" s="32"/>
      <c r="JI59" s="32"/>
      <c r="JJ59" s="32"/>
      <c r="JK59" s="32"/>
      <c r="JL59" s="32"/>
      <c r="JM59" s="32"/>
      <c r="JN59" s="32"/>
      <c r="JO59" s="32"/>
      <c r="JP59" s="32"/>
      <c r="JQ59" s="32"/>
      <c r="JR59" s="32"/>
      <c r="JS59" s="32"/>
      <c r="JT59" s="32"/>
      <c r="JU59" s="32"/>
      <c r="JV59" s="32"/>
      <c r="JW59" s="32"/>
      <c r="JX59" s="32"/>
      <c r="JY59" s="32"/>
      <c r="JZ59" s="32"/>
      <c r="KA59" s="32"/>
      <c r="KB59" s="32"/>
      <c r="KC59" s="32"/>
      <c r="KD59" s="32"/>
      <c r="KE59" s="32"/>
      <c r="KF59" s="32"/>
      <c r="KG59" s="32"/>
      <c r="KH59" s="32"/>
      <c r="KI59" s="32"/>
      <c r="KJ59" s="32"/>
      <c r="KK59" s="32"/>
      <c r="KL59" s="32"/>
      <c r="KM59" s="32"/>
      <c r="KN59" s="32"/>
      <c r="KO59" s="32"/>
      <c r="KP59" s="32"/>
      <c r="KQ59" s="32"/>
      <c r="KR59" s="32"/>
      <c r="KS59" s="32"/>
      <c r="KT59" s="32"/>
      <c r="KU59" s="32"/>
      <c r="KV59" s="32"/>
      <c r="KW59" s="32"/>
      <c r="KX59" s="32"/>
      <c r="KY59" s="32"/>
      <c r="KZ59" s="32"/>
      <c r="LA59" s="32"/>
      <c r="LB59" s="32"/>
      <c r="LC59" s="32"/>
      <c r="LD59" s="32"/>
      <c r="LE59" s="32"/>
      <c r="LF59" s="32"/>
      <c r="LG59" s="32"/>
      <c r="LH59" s="32"/>
      <c r="LI59" s="32"/>
      <c r="LJ59" s="32"/>
      <c r="LK59" s="32"/>
      <c r="LL59" s="32"/>
      <c r="LM59" s="32"/>
      <c r="LN59" s="32"/>
      <c r="LO59" s="32"/>
      <c r="LP59" s="32"/>
      <c r="LQ59" s="32"/>
    </row>
    <row r="60" spans="2:329" x14ac:dyDescent="0.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c r="IM60" s="32"/>
      <c r="IN60" s="32"/>
      <c r="IO60" s="32"/>
      <c r="IP60" s="32"/>
      <c r="IQ60" s="32"/>
      <c r="IR60" s="32"/>
      <c r="IS60" s="32"/>
      <c r="IT60" s="32"/>
      <c r="IU60" s="32"/>
      <c r="IV60" s="32"/>
      <c r="IW60" s="32"/>
      <c r="IX60" s="32"/>
      <c r="IY60" s="32"/>
      <c r="IZ60" s="32"/>
      <c r="JA60" s="32"/>
      <c r="JB60" s="32"/>
      <c r="JC60" s="32"/>
      <c r="JD60" s="32"/>
      <c r="JE60" s="32"/>
      <c r="JF60" s="32"/>
      <c r="JG60" s="32"/>
      <c r="JH60" s="32"/>
      <c r="JI60" s="32"/>
      <c r="JJ60" s="32"/>
      <c r="JK60" s="32"/>
      <c r="JL60" s="32"/>
      <c r="JM60" s="32"/>
      <c r="JN60" s="32"/>
      <c r="JO60" s="32"/>
      <c r="JP60" s="32"/>
      <c r="JQ60" s="32"/>
      <c r="JR60" s="32"/>
      <c r="JS60" s="32"/>
      <c r="JT60" s="32"/>
      <c r="JU60" s="32"/>
      <c r="JV60" s="32"/>
      <c r="JW60" s="32"/>
      <c r="JX60" s="32"/>
      <c r="JY60" s="32"/>
      <c r="JZ60" s="32"/>
      <c r="KA60" s="32"/>
      <c r="KB60" s="32"/>
      <c r="KC60" s="32"/>
      <c r="KD60" s="32"/>
      <c r="KE60" s="32"/>
      <c r="KF60" s="32"/>
      <c r="KG60" s="32"/>
      <c r="KH60" s="32"/>
      <c r="KI60" s="32"/>
      <c r="KJ60" s="32"/>
      <c r="KK60" s="32"/>
      <c r="KL60" s="32"/>
      <c r="KM60" s="32"/>
      <c r="KN60" s="32"/>
      <c r="KO60" s="32"/>
      <c r="KP60" s="32"/>
      <c r="KQ60" s="32"/>
      <c r="KR60" s="32"/>
      <c r="KS60" s="32"/>
      <c r="KT60" s="32"/>
      <c r="KU60" s="32"/>
      <c r="KV60" s="32"/>
      <c r="KW60" s="32"/>
      <c r="KX60" s="32"/>
      <c r="KY60" s="32"/>
      <c r="KZ60" s="32"/>
      <c r="LA60" s="32"/>
      <c r="LB60" s="32"/>
      <c r="LC60" s="32"/>
      <c r="LD60" s="32"/>
      <c r="LE60" s="32"/>
      <c r="LF60" s="32"/>
      <c r="LG60" s="32"/>
      <c r="LH60" s="32"/>
      <c r="LI60" s="32"/>
      <c r="LJ60" s="32"/>
      <c r="LK60" s="32"/>
      <c r="LL60" s="32"/>
      <c r="LM60" s="32"/>
      <c r="LN60" s="32"/>
      <c r="LO60" s="32"/>
      <c r="LP60" s="32"/>
      <c r="LQ60" s="32"/>
    </row>
    <row r="61" spans="2:329" x14ac:dyDescent="0.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row>
    <row r="62" spans="2:329" ht="16.25" customHeight="1" x14ac:dyDescent="0.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c r="IM62" s="32"/>
      <c r="IN62" s="32"/>
      <c r="IO62" s="32"/>
      <c r="IP62" s="32"/>
      <c r="IQ62" s="32"/>
      <c r="IR62" s="32"/>
      <c r="IS62" s="32"/>
      <c r="IT62" s="32"/>
      <c r="IU62" s="32"/>
      <c r="IV62" s="32"/>
      <c r="IW62" s="32"/>
      <c r="IX62" s="32"/>
      <c r="IY62" s="32"/>
      <c r="IZ62" s="32"/>
      <c r="JA62" s="32"/>
      <c r="JB62" s="32"/>
      <c r="JC62" s="32"/>
      <c r="JD62" s="32"/>
      <c r="JE62" s="32"/>
      <c r="JF62" s="32"/>
      <c r="JG62" s="32"/>
      <c r="JH62" s="32"/>
      <c r="JI62" s="32"/>
      <c r="JJ62" s="32"/>
      <c r="JK62" s="32"/>
      <c r="JL62" s="32"/>
      <c r="JM62" s="32"/>
      <c r="JN62" s="32"/>
      <c r="JO62" s="32"/>
      <c r="JP62" s="32"/>
      <c r="JQ62" s="32"/>
      <c r="JR62" s="32"/>
      <c r="JS62" s="32"/>
      <c r="JT62" s="32"/>
      <c r="JU62" s="32"/>
      <c r="JV62" s="32"/>
      <c r="JW62" s="32"/>
      <c r="JX62" s="32"/>
      <c r="JY62" s="32"/>
      <c r="JZ62" s="32"/>
      <c r="KA62" s="32"/>
      <c r="KB62" s="32"/>
      <c r="KC62" s="32"/>
      <c r="KD62" s="32"/>
      <c r="KE62" s="32"/>
      <c r="KF62" s="32"/>
      <c r="KG62" s="32"/>
      <c r="KH62" s="32"/>
      <c r="KI62" s="32"/>
      <c r="KJ62" s="32"/>
      <c r="KK62" s="32"/>
      <c r="KL62" s="32"/>
      <c r="KM62" s="32"/>
      <c r="KN62" s="32"/>
      <c r="KO62" s="32"/>
      <c r="KP62" s="32"/>
      <c r="KQ62" s="32"/>
      <c r="KR62" s="32"/>
      <c r="KS62" s="32"/>
      <c r="KT62" s="32"/>
      <c r="KU62" s="32"/>
      <c r="KV62" s="32"/>
      <c r="KW62" s="32"/>
      <c r="KX62" s="32"/>
      <c r="KY62" s="32"/>
      <c r="KZ62" s="32"/>
      <c r="LA62" s="32"/>
      <c r="LB62" s="32"/>
      <c r="LC62" s="32"/>
      <c r="LD62" s="32"/>
      <c r="LE62" s="32"/>
      <c r="LF62" s="32"/>
      <c r="LG62" s="32"/>
      <c r="LH62" s="32"/>
      <c r="LI62" s="32"/>
      <c r="LJ62" s="32"/>
      <c r="LK62" s="32"/>
      <c r="LL62" s="32"/>
      <c r="LM62" s="32"/>
      <c r="LN62" s="32"/>
      <c r="LO62" s="32"/>
      <c r="LP62" s="32"/>
      <c r="LQ62" s="32"/>
    </row>
    <row r="63" spans="2:329" x14ac:dyDescent="0.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c r="IW63" s="32"/>
      <c r="IX63" s="32"/>
      <c r="IY63" s="32"/>
      <c r="IZ63" s="32"/>
      <c r="JA63" s="32"/>
      <c r="JB63" s="32"/>
      <c r="JC63" s="32"/>
      <c r="JD63" s="32"/>
      <c r="JE63" s="32"/>
      <c r="JF63" s="32"/>
      <c r="JG63" s="32"/>
      <c r="JH63" s="32"/>
      <c r="JI63" s="32"/>
      <c r="JJ63" s="32"/>
      <c r="JK63" s="32"/>
      <c r="JL63" s="32"/>
      <c r="JM63" s="32"/>
      <c r="JN63" s="32"/>
      <c r="JO63" s="32"/>
      <c r="JP63" s="32"/>
      <c r="JQ63" s="32"/>
      <c r="JR63" s="32"/>
      <c r="JS63" s="32"/>
      <c r="JT63" s="32"/>
      <c r="JU63" s="32"/>
      <c r="JV63" s="32"/>
      <c r="JW63" s="32"/>
      <c r="JX63" s="32"/>
      <c r="JY63" s="32"/>
      <c r="JZ63" s="32"/>
      <c r="KA63" s="32"/>
      <c r="KB63" s="32"/>
      <c r="KC63" s="32"/>
      <c r="KD63" s="32"/>
      <c r="KE63" s="32"/>
      <c r="KF63" s="32"/>
      <c r="KG63" s="32"/>
      <c r="KH63" s="32"/>
      <c r="KI63" s="32"/>
      <c r="KJ63" s="32"/>
      <c r="KK63" s="32"/>
      <c r="KL63" s="32"/>
      <c r="KM63" s="32"/>
      <c r="KN63" s="32"/>
      <c r="KO63" s="32"/>
      <c r="KP63" s="32"/>
      <c r="KQ63" s="32"/>
      <c r="KR63" s="32"/>
      <c r="KS63" s="32"/>
      <c r="KT63" s="32"/>
      <c r="KU63" s="32"/>
      <c r="KV63" s="32"/>
      <c r="KW63" s="32"/>
      <c r="KX63" s="32"/>
      <c r="KY63" s="32"/>
      <c r="KZ63" s="32"/>
      <c r="LA63" s="32"/>
      <c r="LB63" s="32"/>
      <c r="LC63" s="32"/>
      <c r="LD63" s="32"/>
      <c r="LE63" s="32"/>
      <c r="LF63" s="32"/>
      <c r="LG63" s="32"/>
      <c r="LH63" s="32"/>
      <c r="LI63" s="32"/>
      <c r="LJ63" s="32"/>
      <c r="LK63" s="32"/>
      <c r="LL63" s="32"/>
      <c r="LM63" s="32"/>
      <c r="LN63" s="32"/>
      <c r="LO63" s="32"/>
      <c r="LP63" s="32"/>
      <c r="LQ63" s="32"/>
    </row>
    <row r="64" spans="2:329" ht="16.25" customHeight="1" x14ac:dyDescent="0.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row>
    <row r="65" spans="2:329" x14ac:dyDescent="0.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2"/>
      <c r="KN65" s="32"/>
      <c r="KO65" s="32"/>
      <c r="KP65" s="32"/>
      <c r="KQ65" s="32"/>
      <c r="KR65" s="32"/>
      <c r="KS65" s="32"/>
      <c r="KT65" s="32"/>
      <c r="KU65" s="32"/>
      <c r="KV65" s="32"/>
      <c r="KW65" s="32"/>
      <c r="KX65" s="32"/>
      <c r="KY65" s="32"/>
      <c r="KZ65" s="32"/>
      <c r="LA65" s="32"/>
      <c r="LB65" s="32"/>
      <c r="LC65" s="32"/>
      <c r="LD65" s="32"/>
      <c r="LE65" s="32"/>
      <c r="LF65" s="32"/>
      <c r="LG65" s="32"/>
      <c r="LH65" s="32"/>
      <c r="LI65" s="32"/>
      <c r="LJ65" s="32"/>
      <c r="LK65" s="32"/>
      <c r="LL65" s="32"/>
      <c r="LM65" s="32"/>
      <c r="LN65" s="32"/>
      <c r="LO65" s="32"/>
      <c r="LP65" s="32"/>
      <c r="LQ65" s="32"/>
    </row>
    <row r="66" spans="2:329" ht="19.25" customHeight="1" x14ac:dyDescent="0.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2"/>
      <c r="KN66" s="32"/>
      <c r="KO66" s="32"/>
      <c r="KP66" s="32"/>
      <c r="KQ66" s="32"/>
      <c r="KR66" s="32"/>
      <c r="KS66" s="32"/>
      <c r="KT66" s="32"/>
      <c r="KU66" s="32"/>
      <c r="KV66" s="32"/>
      <c r="KW66" s="32"/>
      <c r="KX66" s="32"/>
      <c r="KY66" s="32"/>
      <c r="KZ66" s="32"/>
      <c r="LA66" s="32"/>
      <c r="LB66" s="32"/>
      <c r="LC66" s="32"/>
      <c r="LD66" s="32"/>
      <c r="LE66" s="32"/>
      <c r="LF66" s="32"/>
      <c r="LG66" s="32"/>
      <c r="LH66" s="32"/>
      <c r="LI66" s="32"/>
      <c r="LJ66" s="32"/>
      <c r="LK66" s="32"/>
      <c r="LL66" s="32"/>
      <c r="LM66" s="32"/>
      <c r="LN66" s="32"/>
      <c r="LO66" s="32"/>
      <c r="LP66" s="32"/>
      <c r="LQ66" s="32"/>
    </row>
    <row r="67" spans="2:329" ht="19.25" customHeight="1" x14ac:dyDescent="0.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c r="LP67" s="32"/>
      <c r="LQ67" s="32"/>
    </row>
    <row r="68" spans="2:329" ht="16.25" customHeight="1" x14ac:dyDescent="0.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c r="LP68" s="32"/>
      <c r="LQ68" s="32"/>
    </row>
    <row r="69" spans="2:329" x14ac:dyDescent="0.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c r="LP69" s="32"/>
      <c r="LQ69" s="32"/>
    </row>
    <row r="70" spans="2:329" x14ac:dyDescent="0.2">
      <c r="B70" s="51"/>
      <c r="C70" s="51"/>
      <c r="D70" s="51"/>
      <c r="E70" s="51"/>
      <c r="F70" s="51"/>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c r="LP70" s="32"/>
      <c r="LQ70" s="32"/>
    </row>
    <row r="71" spans="2:329" x14ac:dyDescent="0.2">
      <c r="B71" s="51"/>
      <c r="C71" s="51"/>
      <c r="D71" s="51"/>
      <c r="E71" s="51"/>
      <c r="F71" s="51"/>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c r="LP71" s="32"/>
      <c r="LQ71" s="32"/>
    </row>
    <row r="72" spans="2:329" x14ac:dyDescent="0.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c r="LP72" s="32"/>
      <c r="LQ72" s="32"/>
    </row>
    <row r="73" spans="2:329" x14ac:dyDescent="0.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c r="IW73" s="32"/>
      <c r="IX73" s="32"/>
      <c r="IY73" s="32"/>
      <c r="IZ73" s="32"/>
      <c r="JA73" s="32"/>
      <c r="JB73" s="32"/>
      <c r="JC73" s="32"/>
      <c r="JD73" s="32"/>
      <c r="JE73" s="32"/>
      <c r="JF73" s="32"/>
      <c r="JG73" s="32"/>
      <c r="JH73" s="32"/>
      <c r="JI73" s="32"/>
      <c r="JJ73" s="32"/>
      <c r="JK73" s="32"/>
      <c r="JL73" s="32"/>
      <c r="JM73" s="32"/>
      <c r="JN73" s="32"/>
      <c r="JO73" s="32"/>
      <c r="JP73" s="32"/>
      <c r="JQ73" s="32"/>
      <c r="JR73" s="32"/>
      <c r="JS73" s="32"/>
      <c r="JT73" s="32"/>
      <c r="JU73" s="32"/>
      <c r="JV73" s="32"/>
      <c r="JW73" s="32"/>
      <c r="JX73" s="32"/>
      <c r="JY73" s="32"/>
      <c r="JZ73" s="32"/>
      <c r="KA73" s="32"/>
      <c r="KB73" s="32"/>
      <c r="KC73" s="32"/>
      <c r="KD73" s="32"/>
      <c r="KE73" s="32"/>
      <c r="KF73" s="32"/>
      <c r="KG73" s="32"/>
      <c r="KH73" s="32"/>
      <c r="KI73" s="32"/>
      <c r="KJ73" s="32"/>
      <c r="KK73" s="32"/>
      <c r="KL73" s="32"/>
      <c r="KM73" s="32"/>
      <c r="KN73" s="32"/>
      <c r="KO73" s="32"/>
      <c r="KP73" s="32"/>
      <c r="KQ73" s="32"/>
      <c r="KR73" s="32"/>
      <c r="KS73" s="32"/>
      <c r="KT73" s="32"/>
      <c r="KU73" s="32"/>
      <c r="KV73" s="32"/>
      <c r="KW73" s="32"/>
      <c r="KX73" s="32"/>
      <c r="KY73" s="32"/>
      <c r="KZ73" s="32"/>
      <c r="LA73" s="32"/>
      <c r="LB73" s="32"/>
      <c r="LC73" s="32"/>
      <c r="LD73" s="32"/>
      <c r="LE73" s="32"/>
      <c r="LF73" s="32"/>
      <c r="LG73" s="32"/>
      <c r="LH73" s="32"/>
      <c r="LI73" s="32"/>
      <c r="LJ73" s="32"/>
      <c r="LK73" s="32"/>
      <c r="LL73" s="32"/>
      <c r="LM73" s="32"/>
      <c r="LN73" s="32"/>
      <c r="LO73" s="32"/>
      <c r="LP73" s="32"/>
      <c r="LQ73" s="32"/>
    </row>
    <row r="74" spans="2:329" x14ac:dyDescent="0.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c r="IW74" s="32"/>
      <c r="IX74" s="32"/>
      <c r="IY74" s="32"/>
      <c r="IZ74" s="32"/>
      <c r="JA74" s="32"/>
      <c r="JB74" s="32"/>
      <c r="JC74" s="32"/>
      <c r="JD74" s="32"/>
      <c r="JE74" s="32"/>
      <c r="JF74" s="32"/>
      <c r="JG74" s="32"/>
      <c r="JH74" s="32"/>
      <c r="JI74" s="32"/>
      <c r="JJ74" s="32"/>
      <c r="JK74" s="32"/>
      <c r="JL74" s="32"/>
      <c r="JM74" s="32"/>
      <c r="JN74" s="32"/>
      <c r="JO74" s="32"/>
      <c r="JP74" s="32"/>
      <c r="JQ74" s="32"/>
      <c r="JR74" s="32"/>
      <c r="JS74" s="32"/>
      <c r="JT74" s="32"/>
      <c r="JU74" s="32"/>
      <c r="JV74" s="32"/>
      <c r="JW74" s="32"/>
      <c r="JX74" s="32"/>
      <c r="JY74" s="32"/>
      <c r="JZ74" s="32"/>
      <c r="KA74" s="32"/>
      <c r="KB74" s="32"/>
      <c r="KC74" s="32"/>
      <c r="KD74" s="32"/>
      <c r="KE74" s="32"/>
      <c r="KF74" s="32"/>
      <c r="KG74" s="32"/>
      <c r="KH74" s="32"/>
      <c r="KI74" s="32"/>
      <c r="KJ74" s="32"/>
      <c r="KK74" s="32"/>
      <c r="KL74" s="32"/>
      <c r="KM74" s="32"/>
      <c r="KN74" s="32"/>
      <c r="KO74" s="32"/>
      <c r="KP74" s="32"/>
      <c r="KQ74" s="32"/>
      <c r="KR74" s="32"/>
      <c r="KS74" s="32"/>
      <c r="KT74" s="32"/>
      <c r="KU74" s="32"/>
      <c r="KV74" s="32"/>
      <c r="KW74" s="32"/>
      <c r="KX74" s="32"/>
      <c r="KY74" s="32"/>
      <c r="KZ74" s="32"/>
      <c r="LA74" s="32"/>
      <c r="LB74" s="32"/>
      <c r="LC74" s="32"/>
      <c r="LD74" s="32"/>
      <c r="LE74" s="32"/>
      <c r="LF74" s="32"/>
      <c r="LG74" s="32"/>
      <c r="LH74" s="32"/>
      <c r="LI74" s="32"/>
      <c r="LJ74" s="32"/>
      <c r="LK74" s="32"/>
      <c r="LL74" s="32"/>
      <c r="LM74" s="32"/>
      <c r="LN74" s="32"/>
      <c r="LO74" s="32"/>
      <c r="LP74" s="32"/>
      <c r="LQ74" s="32"/>
    </row>
    <row r="75" spans="2:329" x14ac:dyDescent="0.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c r="LP75" s="32"/>
      <c r="LQ75" s="32"/>
    </row>
    <row r="76" spans="2:329" x14ac:dyDescent="0.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c r="IW76" s="32"/>
      <c r="IX76" s="32"/>
      <c r="IY76" s="32"/>
      <c r="IZ76" s="32"/>
      <c r="JA76" s="32"/>
      <c r="JB76" s="32"/>
      <c r="JC76" s="32"/>
      <c r="JD76" s="32"/>
      <c r="JE76" s="32"/>
      <c r="JF76" s="32"/>
      <c r="JG76" s="32"/>
      <c r="JH76" s="32"/>
      <c r="JI76" s="32"/>
      <c r="JJ76" s="32"/>
      <c r="JK76" s="32"/>
      <c r="JL76" s="32"/>
      <c r="JM76" s="32"/>
      <c r="JN76" s="32"/>
      <c r="JO76" s="32"/>
      <c r="JP76" s="32"/>
      <c r="JQ76" s="32"/>
      <c r="JR76" s="32"/>
      <c r="JS76" s="32"/>
      <c r="JT76" s="32"/>
      <c r="JU76" s="32"/>
      <c r="JV76" s="32"/>
      <c r="JW76" s="32"/>
      <c r="JX76" s="32"/>
      <c r="JY76" s="32"/>
      <c r="JZ76" s="32"/>
      <c r="KA76" s="32"/>
      <c r="KB76" s="32"/>
      <c r="KC76" s="32"/>
      <c r="KD76" s="32"/>
      <c r="KE76" s="32"/>
      <c r="KF76" s="32"/>
      <c r="KG76" s="32"/>
      <c r="KH76" s="32"/>
      <c r="KI76" s="32"/>
      <c r="KJ76" s="32"/>
      <c r="KK76" s="32"/>
      <c r="KL76" s="32"/>
      <c r="KM76" s="32"/>
      <c r="KN76" s="32"/>
      <c r="KO76" s="32"/>
      <c r="KP76" s="32"/>
      <c r="KQ76" s="32"/>
      <c r="KR76" s="32"/>
      <c r="KS76" s="32"/>
      <c r="KT76" s="32"/>
      <c r="KU76" s="32"/>
      <c r="KV76" s="32"/>
      <c r="KW76" s="32"/>
      <c r="KX76" s="32"/>
      <c r="KY76" s="32"/>
      <c r="KZ76" s="32"/>
      <c r="LA76" s="32"/>
      <c r="LB76" s="32"/>
      <c r="LC76" s="32"/>
      <c r="LD76" s="32"/>
      <c r="LE76" s="32"/>
      <c r="LF76" s="32"/>
      <c r="LG76" s="32"/>
      <c r="LH76" s="32"/>
      <c r="LI76" s="32"/>
      <c r="LJ76" s="32"/>
      <c r="LK76" s="32"/>
      <c r="LL76" s="32"/>
      <c r="LM76" s="32"/>
      <c r="LN76" s="32"/>
      <c r="LO76" s="32"/>
      <c r="LP76" s="32"/>
      <c r="LQ76" s="32"/>
    </row>
    <row r="77" spans="2:329" x14ac:dyDescent="0.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c r="IX77" s="32"/>
      <c r="IY77" s="32"/>
      <c r="IZ77" s="32"/>
      <c r="JA77" s="32"/>
      <c r="JB77" s="32"/>
      <c r="JC77" s="32"/>
      <c r="JD77" s="32"/>
      <c r="JE77" s="32"/>
      <c r="JF77" s="32"/>
      <c r="JG77" s="32"/>
      <c r="JH77" s="32"/>
      <c r="JI77" s="32"/>
      <c r="JJ77" s="32"/>
      <c r="JK77" s="32"/>
      <c r="JL77" s="32"/>
      <c r="JM77" s="32"/>
      <c r="JN77" s="32"/>
      <c r="JO77" s="32"/>
      <c r="JP77" s="32"/>
      <c r="JQ77" s="32"/>
      <c r="JR77" s="32"/>
      <c r="JS77" s="32"/>
      <c r="JT77" s="32"/>
      <c r="JU77" s="32"/>
      <c r="JV77" s="32"/>
      <c r="JW77" s="32"/>
      <c r="JX77" s="32"/>
      <c r="JY77" s="32"/>
      <c r="JZ77" s="32"/>
      <c r="KA77" s="32"/>
      <c r="KB77" s="32"/>
      <c r="KC77" s="32"/>
      <c r="KD77" s="32"/>
      <c r="KE77" s="32"/>
      <c r="KF77" s="32"/>
      <c r="KG77" s="32"/>
      <c r="KH77" s="32"/>
      <c r="KI77" s="32"/>
      <c r="KJ77" s="32"/>
      <c r="KK77" s="32"/>
      <c r="KL77" s="32"/>
      <c r="KM77" s="32"/>
      <c r="KN77" s="32"/>
      <c r="KO77" s="32"/>
      <c r="KP77" s="32"/>
      <c r="KQ77" s="32"/>
      <c r="KR77" s="32"/>
      <c r="KS77" s="32"/>
      <c r="KT77" s="32"/>
      <c r="KU77" s="32"/>
      <c r="KV77" s="32"/>
      <c r="KW77" s="32"/>
      <c r="KX77" s="32"/>
      <c r="KY77" s="32"/>
      <c r="KZ77" s="32"/>
      <c r="LA77" s="32"/>
      <c r="LB77" s="32"/>
      <c r="LC77" s="32"/>
      <c r="LD77" s="32"/>
      <c r="LE77" s="32"/>
      <c r="LF77" s="32"/>
      <c r="LG77" s="32"/>
      <c r="LH77" s="32"/>
      <c r="LI77" s="32"/>
      <c r="LJ77" s="32"/>
      <c r="LK77" s="32"/>
      <c r="LL77" s="32"/>
      <c r="LM77" s="32"/>
      <c r="LN77" s="32"/>
      <c r="LO77" s="32"/>
      <c r="LP77" s="32"/>
      <c r="LQ77" s="32"/>
    </row>
    <row r="78" spans="2:329" x14ac:dyDescent="0.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c r="IM78" s="32"/>
      <c r="IN78" s="32"/>
      <c r="IO78" s="32"/>
      <c r="IP78" s="32"/>
      <c r="IQ78" s="32"/>
      <c r="IR78" s="32"/>
      <c r="IS78" s="32"/>
      <c r="IT78" s="32"/>
      <c r="IU78" s="32"/>
      <c r="IV78" s="32"/>
      <c r="IW78" s="32"/>
      <c r="IX78" s="32"/>
      <c r="IY78" s="32"/>
      <c r="IZ78" s="32"/>
      <c r="JA78" s="32"/>
      <c r="JB78" s="32"/>
      <c r="JC78" s="32"/>
      <c r="JD78" s="32"/>
      <c r="JE78" s="32"/>
      <c r="JF78" s="32"/>
      <c r="JG78" s="32"/>
      <c r="JH78" s="32"/>
      <c r="JI78" s="32"/>
      <c r="JJ78" s="32"/>
      <c r="JK78" s="32"/>
      <c r="JL78" s="32"/>
      <c r="JM78" s="32"/>
      <c r="JN78" s="32"/>
      <c r="JO78" s="32"/>
      <c r="JP78" s="32"/>
      <c r="JQ78" s="32"/>
      <c r="JR78" s="32"/>
      <c r="JS78" s="32"/>
      <c r="JT78" s="32"/>
      <c r="JU78" s="32"/>
      <c r="JV78" s="32"/>
      <c r="JW78" s="32"/>
      <c r="JX78" s="32"/>
      <c r="JY78" s="32"/>
      <c r="JZ78" s="32"/>
      <c r="KA78" s="32"/>
      <c r="KB78" s="32"/>
      <c r="KC78" s="32"/>
      <c r="KD78" s="32"/>
      <c r="KE78" s="32"/>
      <c r="KF78" s="32"/>
      <c r="KG78" s="32"/>
      <c r="KH78" s="32"/>
      <c r="KI78" s="32"/>
      <c r="KJ78" s="32"/>
      <c r="KK78" s="32"/>
      <c r="KL78" s="32"/>
      <c r="KM78" s="32"/>
      <c r="KN78" s="32"/>
      <c r="KO78" s="32"/>
      <c r="KP78" s="32"/>
      <c r="KQ78" s="32"/>
      <c r="KR78" s="32"/>
      <c r="KS78" s="32"/>
      <c r="KT78" s="32"/>
      <c r="KU78" s="32"/>
      <c r="KV78" s="32"/>
      <c r="KW78" s="32"/>
      <c r="KX78" s="32"/>
      <c r="KY78" s="32"/>
      <c r="KZ78" s="32"/>
      <c r="LA78" s="32"/>
      <c r="LB78" s="32"/>
      <c r="LC78" s="32"/>
      <c r="LD78" s="32"/>
      <c r="LE78" s="32"/>
      <c r="LF78" s="32"/>
      <c r="LG78" s="32"/>
      <c r="LH78" s="32"/>
      <c r="LI78" s="32"/>
      <c r="LJ78" s="32"/>
      <c r="LK78" s="32"/>
      <c r="LL78" s="32"/>
      <c r="LM78" s="32"/>
      <c r="LN78" s="32"/>
      <c r="LO78" s="32"/>
      <c r="LP78" s="32"/>
      <c r="LQ78" s="32"/>
    </row>
    <row r="79" spans="2:329" x14ac:dyDescent="0.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c r="IW79" s="32"/>
      <c r="IX79" s="32"/>
      <c r="IY79" s="32"/>
      <c r="IZ79" s="32"/>
      <c r="JA79" s="32"/>
      <c r="JB79" s="32"/>
      <c r="JC79" s="32"/>
      <c r="JD79" s="32"/>
      <c r="JE79" s="32"/>
      <c r="JF79" s="32"/>
      <c r="JG79" s="32"/>
      <c r="JH79" s="32"/>
      <c r="JI79" s="32"/>
      <c r="JJ79" s="32"/>
      <c r="JK79" s="32"/>
      <c r="JL79" s="32"/>
      <c r="JM79" s="32"/>
      <c r="JN79" s="32"/>
      <c r="JO79" s="32"/>
      <c r="JP79" s="32"/>
      <c r="JQ79" s="32"/>
      <c r="JR79" s="32"/>
      <c r="JS79" s="32"/>
      <c r="JT79" s="32"/>
      <c r="JU79" s="32"/>
      <c r="JV79" s="32"/>
      <c r="JW79" s="32"/>
      <c r="JX79" s="32"/>
      <c r="JY79" s="32"/>
      <c r="JZ79" s="32"/>
      <c r="KA79" s="32"/>
      <c r="KB79" s="32"/>
      <c r="KC79" s="32"/>
      <c r="KD79" s="32"/>
      <c r="KE79" s="32"/>
      <c r="KF79" s="32"/>
      <c r="KG79" s="32"/>
      <c r="KH79" s="32"/>
      <c r="KI79" s="32"/>
      <c r="KJ79" s="32"/>
      <c r="KK79" s="32"/>
      <c r="KL79" s="32"/>
      <c r="KM79" s="32"/>
      <c r="KN79" s="32"/>
      <c r="KO79" s="32"/>
      <c r="KP79" s="32"/>
      <c r="KQ79" s="32"/>
      <c r="KR79" s="32"/>
      <c r="KS79" s="32"/>
      <c r="KT79" s="32"/>
      <c r="KU79" s="32"/>
      <c r="KV79" s="32"/>
      <c r="KW79" s="32"/>
      <c r="KX79" s="32"/>
      <c r="KY79" s="32"/>
      <c r="KZ79" s="32"/>
      <c r="LA79" s="32"/>
      <c r="LB79" s="32"/>
      <c r="LC79" s="32"/>
      <c r="LD79" s="32"/>
      <c r="LE79" s="32"/>
      <c r="LF79" s="32"/>
      <c r="LG79" s="32"/>
      <c r="LH79" s="32"/>
      <c r="LI79" s="32"/>
      <c r="LJ79" s="32"/>
      <c r="LK79" s="32"/>
      <c r="LL79" s="32"/>
      <c r="LM79" s="32"/>
      <c r="LN79" s="32"/>
      <c r="LO79" s="32"/>
      <c r="LP79" s="32"/>
      <c r="LQ79" s="32"/>
    </row>
    <row r="80" spans="2:329" x14ac:dyDescent="0.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c r="IJ80" s="32"/>
      <c r="IK80" s="32"/>
      <c r="IL80" s="32"/>
      <c r="IM80" s="32"/>
      <c r="IN80" s="32"/>
      <c r="IO80" s="32"/>
      <c r="IP80" s="32"/>
      <c r="IQ80" s="32"/>
      <c r="IR80" s="32"/>
      <c r="IS80" s="32"/>
      <c r="IT80" s="32"/>
      <c r="IU80" s="32"/>
      <c r="IV80" s="32"/>
      <c r="IW80" s="32"/>
      <c r="IX80" s="32"/>
      <c r="IY80" s="32"/>
      <c r="IZ80" s="32"/>
      <c r="JA80" s="32"/>
      <c r="JB80" s="32"/>
      <c r="JC80" s="32"/>
      <c r="JD80" s="32"/>
      <c r="JE80" s="32"/>
      <c r="JF80" s="32"/>
      <c r="JG80" s="32"/>
      <c r="JH80" s="32"/>
      <c r="JI80" s="32"/>
      <c r="JJ80" s="32"/>
      <c r="JK80" s="32"/>
      <c r="JL80" s="32"/>
      <c r="JM80" s="32"/>
      <c r="JN80" s="32"/>
      <c r="JO80" s="32"/>
      <c r="JP80" s="32"/>
      <c r="JQ80" s="32"/>
      <c r="JR80" s="32"/>
      <c r="JS80" s="32"/>
      <c r="JT80" s="32"/>
      <c r="JU80" s="32"/>
      <c r="JV80" s="32"/>
      <c r="JW80" s="32"/>
      <c r="JX80" s="32"/>
      <c r="JY80" s="32"/>
      <c r="JZ80" s="32"/>
      <c r="KA80" s="32"/>
      <c r="KB80" s="32"/>
      <c r="KC80" s="32"/>
      <c r="KD80" s="32"/>
      <c r="KE80" s="32"/>
      <c r="KF80" s="32"/>
      <c r="KG80" s="32"/>
      <c r="KH80" s="32"/>
      <c r="KI80" s="32"/>
      <c r="KJ80" s="32"/>
      <c r="KK80" s="32"/>
      <c r="KL80" s="32"/>
      <c r="KM80" s="32"/>
      <c r="KN80" s="32"/>
      <c r="KO80" s="32"/>
      <c r="KP80" s="32"/>
      <c r="KQ80" s="32"/>
      <c r="KR80" s="32"/>
      <c r="KS80" s="32"/>
      <c r="KT80" s="32"/>
      <c r="KU80" s="32"/>
      <c r="KV80" s="32"/>
      <c r="KW80" s="32"/>
      <c r="KX80" s="32"/>
      <c r="KY80" s="32"/>
      <c r="KZ80" s="32"/>
      <c r="LA80" s="32"/>
      <c r="LB80" s="32"/>
      <c r="LC80" s="32"/>
      <c r="LD80" s="32"/>
      <c r="LE80" s="32"/>
      <c r="LF80" s="32"/>
      <c r="LG80" s="32"/>
      <c r="LH80" s="32"/>
      <c r="LI80" s="32"/>
      <c r="LJ80" s="32"/>
      <c r="LK80" s="32"/>
      <c r="LL80" s="32"/>
      <c r="LM80" s="32"/>
      <c r="LN80" s="32"/>
      <c r="LO80" s="32"/>
      <c r="LP80" s="32"/>
      <c r="LQ80" s="32"/>
    </row>
    <row r="81" spans="2:329" x14ac:dyDescent="0.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c r="IX81" s="32"/>
      <c r="IY81" s="32"/>
      <c r="IZ81" s="32"/>
      <c r="JA81" s="32"/>
      <c r="JB81" s="32"/>
      <c r="JC81" s="32"/>
      <c r="JD81" s="32"/>
      <c r="JE81" s="32"/>
      <c r="JF81" s="32"/>
      <c r="JG81" s="32"/>
      <c r="JH81" s="32"/>
      <c r="JI81" s="32"/>
      <c r="JJ81" s="32"/>
      <c r="JK81" s="32"/>
      <c r="JL81" s="32"/>
      <c r="JM81" s="32"/>
      <c r="JN81" s="32"/>
      <c r="JO81" s="32"/>
      <c r="JP81" s="32"/>
      <c r="JQ81" s="32"/>
      <c r="JR81" s="32"/>
      <c r="JS81" s="32"/>
      <c r="JT81" s="32"/>
      <c r="JU81" s="32"/>
      <c r="JV81" s="32"/>
      <c r="JW81" s="32"/>
      <c r="JX81" s="32"/>
      <c r="JY81" s="32"/>
      <c r="JZ81" s="32"/>
      <c r="KA81" s="32"/>
      <c r="KB81" s="32"/>
      <c r="KC81" s="32"/>
      <c r="KD81" s="32"/>
      <c r="KE81" s="32"/>
      <c r="KF81" s="32"/>
      <c r="KG81" s="32"/>
      <c r="KH81" s="32"/>
      <c r="KI81" s="32"/>
      <c r="KJ81" s="32"/>
      <c r="KK81" s="32"/>
      <c r="KL81" s="32"/>
      <c r="KM81" s="32"/>
      <c r="KN81" s="32"/>
      <c r="KO81" s="32"/>
      <c r="KP81" s="32"/>
      <c r="KQ81" s="32"/>
      <c r="KR81" s="32"/>
      <c r="KS81" s="32"/>
      <c r="KT81" s="32"/>
      <c r="KU81" s="32"/>
      <c r="KV81" s="32"/>
      <c r="KW81" s="32"/>
      <c r="KX81" s="32"/>
      <c r="KY81" s="32"/>
      <c r="KZ81" s="32"/>
      <c r="LA81" s="32"/>
      <c r="LB81" s="32"/>
      <c r="LC81" s="32"/>
      <c r="LD81" s="32"/>
      <c r="LE81" s="32"/>
      <c r="LF81" s="32"/>
      <c r="LG81" s="32"/>
      <c r="LH81" s="32"/>
      <c r="LI81" s="32"/>
      <c r="LJ81" s="32"/>
      <c r="LK81" s="32"/>
      <c r="LL81" s="32"/>
      <c r="LM81" s="32"/>
      <c r="LN81" s="32"/>
      <c r="LO81" s="32"/>
      <c r="LP81" s="32"/>
      <c r="LQ81" s="32"/>
    </row>
    <row r="82" spans="2:329" x14ac:dyDescent="0.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c r="IM82" s="32"/>
      <c r="IN82" s="32"/>
      <c r="IO82" s="32"/>
      <c r="IP82" s="32"/>
      <c r="IQ82" s="32"/>
      <c r="IR82" s="32"/>
      <c r="IS82" s="32"/>
      <c r="IT82" s="32"/>
      <c r="IU82" s="32"/>
      <c r="IV82" s="32"/>
      <c r="IW82" s="32"/>
      <c r="IX82" s="32"/>
      <c r="IY82" s="32"/>
      <c r="IZ82" s="32"/>
      <c r="JA82" s="32"/>
      <c r="JB82" s="32"/>
      <c r="JC82" s="32"/>
      <c r="JD82" s="32"/>
      <c r="JE82" s="32"/>
      <c r="JF82" s="32"/>
      <c r="JG82" s="32"/>
      <c r="JH82" s="32"/>
      <c r="JI82" s="32"/>
      <c r="JJ82" s="32"/>
      <c r="JK82" s="32"/>
      <c r="JL82" s="32"/>
      <c r="JM82" s="32"/>
      <c r="JN82" s="32"/>
      <c r="JO82" s="32"/>
      <c r="JP82" s="32"/>
      <c r="JQ82" s="32"/>
      <c r="JR82" s="32"/>
      <c r="JS82" s="32"/>
      <c r="JT82" s="32"/>
      <c r="JU82" s="32"/>
      <c r="JV82" s="32"/>
      <c r="JW82" s="32"/>
      <c r="JX82" s="32"/>
      <c r="JY82" s="32"/>
      <c r="JZ82" s="32"/>
      <c r="KA82" s="32"/>
      <c r="KB82" s="32"/>
      <c r="KC82" s="32"/>
      <c r="KD82" s="32"/>
      <c r="KE82" s="32"/>
      <c r="KF82" s="32"/>
      <c r="KG82" s="32"/>
      <c r="KH82" s="32"/>
      <c r="KI82" s="32"/>
      <c r="KJ82" s="32"/>
      <c r="KK82" s="32"/>
      <c r="KL82" s="32"/>
      <c r="KM82" s="32"/>
      <c r="KN82" s="32"/>
      <c r="KO82" s="32"/>
      <c r="KP82" s="32"/>
      <c r="KQ82" s="32"/>
      <c r="KR82" s="32"/>
      <c r="KS82" s="32"/>
      <c r="KT82" s="32"/>
      <c r="KU82" s="32"/>
      <c r="KV82" s="32"/>
      <c r="KW82" s="32"/>
      <c r="KX82" s="32"/>
      <c r="KY82" s="32"/>
      <c r="KZ82" s="32"/>
      <c r="LA82" s="32"/>
      <c r="LB82" s="32"/>
      <c r="LC82" s="32"/>
      <c r="LD82" s="32"/>
      <c r="LE82" s="32"/>
      <c r="LF82" s="32"/>
      <c r="LG82" s="32"/>
      <c r="LH82" s="32"/>
      <c r="LI82" s="32"/>
      <c r="LJ82" s="32"/>
      <c r="LK82" s="32"/>
      <c r="LL82" s="32"/>
      <c r="LM82" s="32"/>
      <c r="LN82" s="32"/>
      <c r="LO82" s="32"/>
      <c r="LP82" s="32"/>
      <c r="LQ82" s="32"/>
    </row>
    <row r="83" spans="2:329" x14ac:dyDescent="0.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c r="IW83" s="32"/>
      <c r="IX83" s="32"/>
      <c r="IY83" s="32"/>
      <c r="IZ83" s="32"/>
      <c r="JA83" s="32"/>
      <c r="JB83" s="32"/>
      <c r="JC83" s="32"/>
      <c r="JD83" s="32"/>
      <c r="JE83" s="32"/>
      <c r="JF83" s="32"/>
      <c r="JG83" s="32"/>
      <c r="JH83" s="32"/>
      <c r="JI83" s="32"/>
      <c r="JJ83" s="32"/>
      <c r="JK83" s="32"/>
      <c r="JL83" s="32"/>
      <c r="JM83" s="32"/>
      <c r="JN83" s="32"/>
      <c r="JO83" s="32"/>
      <c r="JP83" s="32"/>
      <c r="JQ83" s="32"/>
      <c r="JR83" s="32"/>
      <c r="JS83" s="32"/>
      <c r="JT83" s="32"/>
      <c r="JU83" s="32"/>
      <c r="JV83" s="32"/>
      <c r="JW83" s="32"/>
      <c r="JX83" s="32"/>
      <c r="JY83" s="32"/>
      <c r="JZ83" s="32"/>
      <c r="KA83" s="32"/>
      <c r="KB83" s="32"/>
      <c r="KC83" s="32"/>
      <c r="KD83" s="32"/>
      <c r="KE83" s="32"/>
      <c r="KF83" s="32"/>
      <c r="KG83" s="32"/>
      <c r="KH83" s="32"/>
      <c r="KI83" s="32"/>
      <c r="KJ83" s="32"/>
      <c r="KK83" s="32"/>
      <c r="KL83" s="32"/>
      <c r="KM83" s="32"/>
      <c r="KN83" s="32"/>
      <c r="KO83" s="32"/>
      <c r="KP83" s="32"/>
      <c r="KQ83" s="32"/>
      <c r="KR83" s="32"/>
      <c r="KS83" s="32"/>
      <c r="KT83" s="32"/>
      <c r="KU83" s="32"/>
      <c r="KV83" s="32"/>
      <c r="KW83" s="32"/>
      <c r="KX83" s="32"/>
      <c r="KY83" s="32"/>
      <c r="KZ83" s="32"/>
      <c r="LA83" s="32"/>
      <c r="LB83" s="32"/>
      <c r="LC83" s="32"/>
      <c r="LD83" s="32"/>
      <c r="LE83" s="32"/>
      <c r="LF83" s="32"/>
      <c r="LG83" s="32"/>
      <c r="LH83" s="32"/>
      <c r="LI83" s="32"/>
      <c r="LJ83" s="32"/>
      <c r="LK83" s="32"/>
      <c r="LL83" s="32"/>
      <c r="LM83" s="32"/>
      <c r="LN83" s="32"/>
      <c r="LO83" s="32"/>
      <c r="LP83" s="32"/>
      <c r="LQ83" s="32"/>
    </row>
    <row r="84" spans="2:329" x14ac:dyDescent="0.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row>
    <row r="85" spans="2:329" x14ac:dyDescent="0.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c r="IW85" s="32"/>
      <c r="IX85" s="32"/>
      <c r="IY85" s="32"/>
      <c r="IZ85" s="32"/>
      <c r="JA85" s="32"/>
      <c r="JB85" s="32"/>
      <c r="JC85" s="32"/>
      <c r="JD85" s="32"/>
      <c r="JE85" s="32"/>
      <c r="JF85" s="32"/>
      <c r="JG85" s="32"/>
      <c r="JH85" s="32"/>
      <c r="JI85" s="32"/>
      <c r="JJ85" s="32"/>
      <c r="JK85" s="32"/>
      <c r="JL85" s="32"/>
      <c r="JM85" s="32"/>
      <c r="JN85" s="32"/>
      <c r="JO85" s="32"/>
      <c r="JP85" s="32"/>
      <c r="JQ85" s="32"/>
      <c r="JR85" s="32"/>
      <c r="JS85" s="32"/>
      <c r="JT85" s="32"/>
      <c r="JU85" s="32"/>
      <c r="JV85" s="32"/>
      <c r="JW85" s="32"/>
      <c r="JX85" s="32"/>
      <c r="JY85" s="32"/>
      <c r="JZ85" s="32"/>
      <c r="KA85" s="32"/>
      <c r="KB85" s="32"/>
      <c r="KC85" s="32"/>
      <c r="KD85" s="32"/>
      <c r="KE85" s="32"/>
      <c r="KF85" s="32"/>
      <c r="KG85" s="32"/>
      <c r="KH85" s="32"/>
      <c r="KI85" s="32"/>
      <c r="KJ85" s="32"/>
      <c r="KK85" s="32"/>
      <c r="KL85" s="32"/>
      <c r="KM85" s="32"/>
      <c r="KN85" s="32"/>
      <c r="KO85" s="32"/>
      <c r="KP85" s="32"/>
      <c r="KQ85" s="32"/>
      <c r="KR85" s="32"/>
      <c r="KS85" s="32"/>
      <c r="KT85" s="32"/>
      <c r="KU85" s="32"/>
      <c r="KV85" s="32"/>
      <c r="KW85" s="32"/>
      <c r="KX85" s="32"/>
      <c r="KY85" s="32"/>
      <c r="KZ85" s="32"/>
      <c r="LA85" s="32"/>
      <c r="LB85" s="32"/>
      <c r="LC85" s="32"/>
      <c r="LD85" s="32"/>
      <c r="LE85" s="32"/>
      <c r="LF85" s="32"/>
      <c r="LG85" s="32"/>
      <c r="LH85" s="32"/>
      <c r="LI85" s="32"/>
      <c r="LJ85" s="32"/>
      <c r="LK85" s="32"/>
      <c r="LL85" s="32"/>
      <c r="LM85" s="32"/>
      <c r="LN85" s="32"/>
      <c r="LO85" s="32"/>
      <c r="LP85" s="32"/>
      <c r="LQ85" s="32"/>
    </row>
    <row r="86" spans="2:329" x14ac:dyDescent="0.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c r="IW86" s="32"/>
      <c r="IX86" s="32"/>
      <c r="IY86" s="32"/>
      <c r="IZ86" s="32"/>
      <c r="JA86" s="32"/>
      <c r="JB86" s="32"/>
      <c r="JC86" s="32"/>
      <c r="JD86" s="32"/>
      <c r="JE86" s="32"/>
      <c r="JF86" s="32"/>
      <c r="JG86" s="32"/>
      <c r="JH86" s="32"/>
      <c r="JI86" s="32"/>
      <c r="JJ86" s="32"/>
      <c r="JK86" s="32"/>
      <c r="JL86" s="32"/>
      <c r="JM86" s="32"/>
      <c r="JN86" s="32"/>
      <c r="JO86" s="32"/>
      <c r="JP86" s="32"/>
      <c r="JQ86" s="32"/>
      <c r="JR86" s="32"/>
      <c r="JS86" s="32"/>
      <c r="JT86" s="32"/>
      <c r="JU86" s="32"/>
      <c r="JV86" s="32"/>
      <c r="JW86" s="32"/>
      <c r="JX86" s="32"/>
      <c r="JY86" s="32"/>
      <c r="JZ86" s="32"/>
      <c r="KA86" s="32"/>
      <c r="KB86" s="32"/>
      <c r="KC86" s="32"/>
      <c r="KD86" s="32"/>
      <c r="KE86" s="32"/>
      <c r="KF86" s="32"/>
      <c r="KG86" s="32"/>
      <c r="KH86" s="32"/>
      <c r="KI86" s="32"/>
      <c r="KJ86" s="32"/>
      <c r="KK86" s="32"/>
      <c r="KL86" s="32"/>
      <c r="KM86" s="32"/>
      <c r="KN86" s="32"/>
      <c r="KO86" s="32"/>
      <c r="KP86" s="32"/>
      <c r="KQ86" s="32"/>
      <c r="KR86" s="32"/>
      <c r="KS86" s="32"/>
      <c r="KT86" s="32"/>
      <c r="KU86" s="32"/>
      <c r="KV86" s="32"/>
      <c r="KW86" s="32"/>
      <c r="KX86" s="32"/>
      <c r="KY86" s="32"/>
      <c r="KZ86" s="32"/>
      <c r="LA86" s="32"/>
      <c r="LB86" s="32"/>
      <c r="LC86" s="32"/>
      <c r="LD86" s="32"/>
      <c r="LE86" s="32"/>
      <c r="LF86" s="32"/>
      <c r="LG86" s="32"/>
      <c r="LH86" s="32"/>
      <c r="LI86" s="32"/>
      <c r="LJ86" s="32"/>
      <c r="LK86" s="32"/>
      <c r="LL86" s="32"/>
      <c r="LM86" s="32"/>
      <c r="LN86" s="32"/>
      <c r="LO86" s="32"/>
      <c r="LP86" s="32"/>
      <c r="LQ86" s="32"/>
    </row>
    <row r="87" spans="2:329" x14ac:dyDescent="0.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c r="IW87" s="32"/>
      <c r="IX87" s="32"/>
      <c r="IY87" s="32"/>
      <c r="IZ87" s="32"/>
      <c r="JA87" s="32"/>
      <c r="JB87" s="32"/>
      <c r="JC87" s="32"/>
      <c r="JD87" s="32"/>
      <c r="JE87" s="32"/>
      <c r="JF87" s="32"/>
      <c r="JG87" s="32"/>
      <c r="JH87" s="32"/>
      <c r="JI87" s="32"/>
      <c r="JJ87" s="32"/>
      <c r="JK87" s="32"/>
      <c r="JL87" s="32"/>
      <c r="JM87" s="32"/>
      <c r="JN87" s="32"/>
      <c r="JO87" s="32"/>
      <c r="JP87" s="32"/>
      <c r="JQ87" s="32"/>
      <c r="JR87" s="32"/>
      <c r="JS87" s="32"/>
      <c r="JT87" s="32"/>
      <c r="JU87" s="32"/>
      <c r="JV87" s="32"/>
      <c r="JW87" s="32"/>
      <c r="JX87" s="32"/>
      <c r="JY87" s="32"/>
      <c r="JZ87" s="32"/>
      <c r="KA87" s="32"/>
      <c r="KB87" s="32"/>
      <c r="KC87" s="32"/>
      <c r="KD87" s="32"/>
      <c r="KE87" s="32"/>
      <c r="KF87" s="32"/>
      <c r="KG87" s="32"/>
      <c r="KH87" s="32"/>
      <c r="KI87" s="32"/>
      <c r="KJ87" s="32"/>
      <c r="KK87" s="32"/>
      <c r="KL87" s="32"/>
      <c r="KM87" s="32"/>
      <c r="KN87" s="32"/>
      <c r="KO87" s="32"/>
      <c r="KP87" s="32"/>
      <c r="KQ87" s="32"/>
      <c r="KR87" s="32"/>
      <c r="KS87" s="32"/>
      <c r="KT87" s="32"/>
      <c r="KU87" s="32"/>
      <c r="KV87" s="32"/>
      <c r="KW87" s="32"/>
      <c r="KX87" s="32"/>
      <c r="KY87" s="32"/>
      <c r="KZ87" s="32"/>
      <c r="LA87" s="32"/>
      <c r="LB87" s="32"/>
      <c r="LC87" s="32"/>
      <c r="LD87" s="32"/>
      <c r="LE87" s="32"/>
      <c r="LF87" s="32"/>
      <c r="LG87" s="32"/>
      <c r="LH87" s="32"/>
      <c r="LI87" s="32"/>
      <c r="LJ87" s="32"/>
      <c r="LK87" s="32"/>
      <c r="LL87" s="32"/>
      <c r="LM87" s="32"/>
      <c r="LN87" s="32"/>
      <c r="LO87" s="32"/>
      <c r="LP87" s="32"/>
      <c r="LQ87" s="32"/>
    </row>
    <row r="88" spans="2:329" x14ac:dyDescent="0.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c r="IT88" s="32"/>
      <c r="IU88" s="32"/>
      <c r="IV88" s="32"/>
      <c r="IW88" s="32"/>
      <c r="IX88" s="32"/>
      <c r="IY88" s="32"/>
      <c r="IZ88" s="32"/>
      <c r="JA88" s="32"/>
      <c r="JB88" s="32"/>
      <c r="JC88" s="32"/>
      <c r="JD88" s="32"/>
      <c r="JE88" s="32"/>
      <c r="JF88" s="32"/>
      <c r="JG88" s="32"/>
      <c r="JH88" s="32"/>
      <c r="JI88" s="32"/>
      <c r="JJ88" s="32"/>
      <c r="JK88" s="32"/>
      <c r="JL88" s="32"/>
      <c r="JM88" s="32"/>
      <c r="JN88" s="32"/>
      <c r="JO88" s="32"/>
      <c r="JP88" s="32"/>
      <c r="JQ88" s="32"/>
      <c r="JR88" s="32"/>
      <c r="JS88" s="32"/>
      <c r="JT88" s="32"/>
      <c r="JU88" s="32"/>
      <c r="JV88" s="32"/>
      <c r="JW88" s="32"/>
      <c r="JX88" s="32"/>
      <c r="JY88" s="32"/>
      <c r="JZ88" s="32"/>
      <c r="KA88" s="32"/>
      <c r="KB88" s="32"/>
      <c r="KC88" s="32"/>
      <c r="KD88" s="32"/>
      <c r="KE88" s="32"/>
      <c r="KF88" s="32"/>
      <c r="KG88" s="32"/>
      <c r="KH88" s="32"/>
      <c r="KI88" s="32"/>
      <c r="KJ88" s="32"/>
      <c r="KK88" s="32"/>
      <c r="KL88" s="32"/>
      <c r="KM88" s="32"/>
      <c r="KN88" s="32"/>
      <c r="KO88" s="32"/>
      <c r="KP88" s="32"/>
      <c r="KQ88" s="32"/>
      <c r="KR88" s="32"/>
      <c r="KS88" s="32"/>
      <c r="KT88" s="32"/>
      <c r="KU88" s="32"/>
      <c r="KV88" s="32"/>
      <c r="KW88" s="32"/>
      <c r="KX88" s="32"/>
      <c r="KY88" s="32"/>
      <c r="KZ88" s="32"/>
      <c r="LA88" s="32"/>
      <c r="LB88" s="32"/>
      <c r="LC88" s="32"/>
      <c r="LD88" s="32"/>
      <c r="LE88" s="32"/>
      <c r="LF88" s="32"/>
      <c r="LG88" s="32"/>
      <c r="LH88" s="32"/>
      <c r="LI88" s="32"/>
      <c r="LJ88" s="32"/>
      <c r="LK88" s="32"/>
      <c r="LL88" s="32"/>
      <c r="LM88" s="32"/>
      <c r="LN88" s="32"/>
      <c r="LO88" s="32"/>
      <c r="LP88" s="32"/>
      <c r="LQ88" s="32"/>
    </row>
    <row r="89" spans="2:329" x14ac:dyDescent="0.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c r="IW89" s="32"/>
      <c r="IX89" s="32"/>
      <c r="IY89" s="32"/>
      <c r="IZ89" s="32"/>
      <c r="JA89" s="32"/>
      <c r="JB89" s="32"/>
      <c r="JC89" s="32"/>
      <c r="JD89" s="32"/>
      <c r="JE89" s="32"/>
      <c r="JF89" s="32"/>
      <c r="JG89" s="32"/>
      <c r="JH89" s="32"/>
      <c r="JI89" s="32"/>
      <c r="JJ89" s="32"/>
      <c r="JK89" s="32"/>
      <c r="JL89" s="32"/>
      <c r="JM89" s="32"/>
      <c r="JN89" s="32"/>
      <c r="JO89" s="32"/>
      <c r="JP89" s="32"/>
      <c r="JQ89" s="32"/>
      <c r="JR89" s="32"/>
      <c r="JS89" s="32"/>
      <c r="JT89" s="32"/>
      <c r="JU89" s="32"/>
      <c r="JV89" s="32"/>
      <c r="JW89" s="32"/>
      <c r="JX89" s="32"/>
      <c r="JY89" s="32"/>
      <c r="JZ89" s="32"/>
      <c r="KA89" s="32"/>
      <c r="KB89" s="32"/>
      <c r="KC89" s="32"/>
      <c r="KD89" s="32"/>
      <c r="KE89" s="32"/>
      <c r="KF89" s="32"/>
      <c r="KG89" s="32"/>
      <c r="KH89" s="32"/>
      <c r="KI89" s="32"/>
      <c r="KJ89" s="32"/>
      <c r="KK89" s="32"/>
      <c r="KL89" s="32"/>
      <c r="KM89" s="32"/>
      <c r="KN89" s="32"/>
      <c r="KO89" s="32"/>
      <c r="KP89" s="32"/>
      <c r="KQ89" s="32"/>
      <c r="KR89" s="32"/>
      <c r="KS89" s="32"/>
      <c r="KT89" s="32"/>
      <c r="KU89" s="32"/>
      <c r="KV89" s="32"/>
      <c r="KW89" s="32"/>
      <c r="KX89" s="32"/>
      <c r="KY89" s="32"/>
      <c r="KZ89" s="32"/>
      <c r="LA89" s="32"/>
      <c r="LB89" s="32"/>
      <c r="LC89" s="32"/>
      <c r="LD89" s="32"/>
      <c r="LE89" s="32"/>
      <c r="LF89" s="32"/>
      <c r="LG89" s="32"/>
      <c r="LH89" s="32"/>
      <c r="LI89" s="32"/>
      <c r="LJ89" s="32"/>
      <c r="LK89" s="32"/>
      <c r="LL89" s="32"/>
      <c r="LM89" s="32"/>
      <c r="LN89" s="32"/>
      <c r="LO89" s="32"/>
      <c r="LP89" s="32"/>
      <c r="LQ89" s="32"/>
    </row>
    <row r="90" spans="2:329" x14ac:dyDescent="0.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c r="IM90" s="32"/>
      <c r="IN90" s="32"/>
      <c r="IO90" s="32"/>
      <c r="IP90" s="32"/>
      <c r="IQ90" s="32"/>
      <c r="IR90" s="32"/>
      <c r="IS90" s="32"/>
      <c r="IT90" s="32"/>
      <c r="IU90" s="32"/>
      <c r="IV90" s="32"/>
      <c r="IW90" s="32"/>
      <c r="IX90" s="32"/>
      <c r="IY90" s="32"/>
      <c r="IZ90" s="32"/>
      <c r="JA90" s="32"/>
      <c r="JB90" s="32"/>
      <c r="JC90" s="32"/>
      <c r="JD90" s="32"/>
      <c r="JE90" s="32"/>
      <c r="JF90" s="32"/>
      <c r="JG90" s="32"/>
      <c r="JH90" s="32"/>
      <c r="JI90" s="32"/>
      <c r="JJ90" s="32"/>
      <c r="JK90" s="32"/>
      <c r="JL90" s="32"/>
      <c r="JM90" s="32"/>
      <c r="JN90" s="32"/>
      <c r="JO90" s="32"/>
      <c r="JP90" s="32"/>
      <c r="JQ90" s="32"/>
      <c r="JR90" s="32"/>
      <c r="JS90" s="32"/>
      <c r="JT90" s="32"/>
      <c r="JU90" s="32"/>
      <c r="JV90" s="32"/>
      <c r="JW90" s="32"/>
      <c r="JX90" s="32"/>
      <c r="JY90" s="32"/>
      <c r="JZ90" s="32"/>
      <c r="KA90" s="32"/>
      <c r="KB90" s="32"/>
      <c r="KC90" s="32"/>
      <c r="KD90" s="32"/>
      <c r="KE90" s="32"/>
      <c r="KF90" s="32"/>
      <c r="KG90" s="32"/>
      <c r="KH90" s="32"/>
      <c r="KI90" s="32"/>
      <c r="KJ90" s="32"/>
      <c r="KK90" s="32"/>
      <c r="KL90" s="32"/>
      <c r="KM90" s="32"/>
      <c r="KN90" s="32"/>
      <c r="KO90" s="32"/>
      <c r="KP90" s="32"/>
      <c r="KQ90" s="32"/>
      <c r="KR90" s="32"/>
      <c r="KS90" s="32"/>
      <c r="KT90" s="32"/>
      <c r="KU90" s="32"/>
      <c r="KV90" s="32"/>
      <c r="KW90" s="32"/>
      <c r="KX90" s="32"/>
      <c r="KY90" s="32"/>
      <c r="KZ90" s="32"/>
      <c r="LA90" s="32"/>
      <c r="LB90" s="32"/>
      <c r="LC90" s="32"/>
      <c r="LD90" s="32"/>
      <c r="LE90" s="32"/>
      <c r="LF90" s="32"/>
      <c r="LG90" s="32"/>
      <c r="LH90" s="32"/>
      <c r="LI90" s="32"/>
      <c r="LJ90" s="32"/>
      <c r="LK90" s="32"/>
      <c r="LL90" s="32"/>
      <c r="LM90" s="32"/>
      <c r="LN90" s="32"/>
      <c r="LO90" s="32"/>
      <c r="LP90" s="32"/>
      <c r="LQ90" s="32"/>
    </row>
    <row r="91" spans="2:329" x14ac:dyDescent="0.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c r="IJ91" s="32"/>
      <c r="IK91" s="32"/>
      <c r="IL91" s="32"/>
      <c r="IM91" s="32"/>
      <c r="IN91" s="32"/>
      <c r="IO91" s="32"/>
      <c r="IP91" s="32"/>
      <c r="IQ91" s="32"/>
      <c r="IR91" s="32"/>
      <c r="IS91" s="32"/>
      <c r="IT91" s="32"/>
      <c r="IU91" s="32"/>
      <c r="IV91" s="32"/>
      <c r="IW91" s="32"/>
      <c r="IX91" s="32"/>
      <c r="IY91" s="32"/>
      <c r="IZ91" s="32"/>
      <c r="JA91" s="32"/>
      <c r="JB91" s="32"/>
      <c r="JC91" s="32"/>
      <c r="JD91" s="32"/>
      <c r="JE91" s="32"/>
      <c r="JF91" s="32"/>
      <c r="JG91" s="32"/>
      <c r="JH91" s="32"/>
      <c r="JI91" s="32"/>
      <c r="JJ91" s="32"/>
      <c r="JK91" s="32"/>
      <c r="JL91" s="32"/>
      <c r="JM91" s="32"/>
      <c r="JN91" s="32"/>
      <c r="JO91" s="32"/>
      <c r="JP91" s="32"/>
      <c r="JQ91" s="32"/>
      <c r="JR91" s="32"/>
      <c r="JS91" s="32"/>
      <c r="JT91" s="32"/>
      <c r="JU91" s="32"/>
      <c r="JV91" s="32"/>
      <c r="JW91" s="32"/>
      <c r="JX91" s="32"/>
      <c r="JY91" s="32"/>
      <c r="JZ91" s="32"/>
      <c r="KA91" s="32"/>
      <c r="KB91" s="32"/>
      <c r="KC91" s="32"/>
      <c r="KD91" s="32"/>
      <c r="KE91" s="32"/>
      <c r="KF91" s="32"/>
      <c r="KG91" s="32"/>
      <c r="KH91" s="32"/>
      <c r="KI91" s="32"/>
      <c r="KJ91" s="32"/>
      <c r="KK91" s="32"/>
      <c r="KL91" s="32"/>
      <c r="KM91" s="32"/>
      <c r="KN91" s="32"/>
      <c r="KO91" s="32"/>
      <c r="KP91" s="32"/>
      <c r="KQ91" s="32"/>
      <c r="KR91" s="32"/>
      <c r="KS91" s="32"/>
      <c r="KT91" s="32"/>
      <c r="KU91" s="32"/>
      <c r="KV91" s="32"/>
      <c r="KW91" s="32"/>
      <c r="KX91" s="32"/>
      <c r="KY91" s="32"/>
      <c r="KZ91" s="32"/>
      <c r="LA91" s="32"/>
      <c r="LB91" s="32"/>
      <c r="LC91" s="32"/>
      <c r="LD91" s="32"/>
      <c r="LE91" s="32"/>
      <c r="LF91" s="32"/>
      <c r="LG91" s="32"/>
      <c r="LH91" s="32"/>
      <c r="LI91" s="32"/>
      <c r="LJ91" s="32"/>
      <c r="LK91" s="32"/>
      <c r="LL91" s="32"/>
      <c r="LM91" s="32"/>
      <c r="LN91" s="32"/>
      <c r="LO91" s="32"/>
      <c r="LP91" s="32"/>
      <c r="LQ91" s="32"/>
    </row>
    <row r="92" spans="2:329" x14ac:dyDescent="0.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c r="IT92" s="32"/>
      <c r="IU92" s="32"/>
      <c r="IV92" s="32"/>
      <c r="IW92" s="32"/>
      <c r="IX92" s="32"/>
      <c r="IY92" s="32"/>
      <c r="IZ92" s="32"/>
      <c r="JA92" s="32"/>
      <c r="JB92" s="32"/>
      <c r="JC92" s="32"/>
      <c r="JD92" s="32"/>
      <c r="JE92" s="32"/>
      <c r="JF92" s="32"/>
      <c r="JG92" s="32"/>
      <c r="JH92" s="32"/>
      <c r="JI92" s="32"/>
      <c r="JJ92" s="32"/>
      <c r="JK92" s="32"/>
      <c r="JL92" s="32"/>
      <c r="JM92" s="32"/>
      <c r="JN92" s="32"/>
      <c r="JO92" s="32"/>
      <c r="JP92" s="32"/>
      <c r="JQ92" s="32"/>
      <c r="JR92" s="32"/>
      <c r="JS92" s="32"/>
      <c r="JT92" s="32"/>
      <c r="JU92" s="32"/>
      <c r="JV92" s="32"/>
      <c r="JW92" s="32"/>
      <c r="JX92" s="32"/>
      <c r="JY92" s="32"/>
      <c r="JZ92" s="32"/>
      <c r="KA92" s="32"/>
      <c r="KB92" s="32"/>
      <c r="KC92" s="32"/>
      <c r="KD92" s="32"/>
      <c r="KE92" s="32"/>
      <c r="KF92" s="32"/>
      <c r="KG92" s="32"/>
      <c r="KH92" s="32"/>
      <c r="KI92" s="32"/>
      <c r="KJ92" s="32"/>
      <c r="KK92" s="32"/>
      <c r="KL92" s="32"/>
      <c r="KM92" s="32"/>
      <c r="KN92" s="32"/>
      <c r="KO92" s="32"/>
      <c r="KP92" s="32"/>
      <c r="KQ92" s="32"/>
      <c r="KR92" s="32"/>
      <c r="KS92" s="32"/>
      <c r="KT92" s="32"/>
      <c r="KU92" s="32"/>
      <c r="KV92" s="32"/>
      <c r="KW92" s="32"/>
      <c r="KX92" s="32"/>
      <c r="KY92" s="32"/>
      <c r="KZ92" s="32"/>
      <c r="LA92" s="32"/>
      <c r="LB92" s="32"/>
      <c r="LC92" s="32"/>
      <c r="LD92" s="32"/>
      <c r="LE92" s="32"/>
      <c r="LF92" s="32"/>
      <c r="LG92" s="32"/>
      <c r="LH92" s="32"/>
      <c r="LI92" s="32"/>
      <c r="LJ92" s="32"/>
      <c r="LK92" s="32"/>
      <c r="LL92" s="32"/>
      <c r="LM92" s="32"/>
      <c r="LN92" s="32"/>
      <c r="LO92" s="32"/>
      <c r="LP92" s="32"/>
      <c r="LQ92" s="32"/>
    </row>
    <row r="93" spans="2:329" x14ac:dyDescent="0.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c r="IW93" s="32"/>
      <c r="IX93" s="32"/>
      <c r="IY93" s="32"/>
      <c r="IZ93" s="32"/>
      <c r="JA93" s="32"/>
      <c r="JB93" s="32"/>
      <c r="JC93" s="32"/>
      <c r="JD93" s="32"/>
      <c r="JE93" s="32"/>
      <c r="JF93" s="32"/>
      <c r="JG93" s="32"/>
      <c r="JH93" s="32"/>
      <c r="JI93" s="32"/>
      <c r="JJ93" s="32"/>
      <c r="JK93" s="32"/>
      <c r="JL93" s="32"/>
      <c r="JM93" s="32"/>
      <c r="JN93" s="32"/>
      <c r="JO93" s="32"/>
      <c r="JP93" s="32"/>
      <c r="JQ93" s="32"/>
      <c r="JR93" s="32"/>
      <c r="JS93" s="32"/>
      <c r="JT93" s="32"/>
      <c r="JU93" s="32"/>
      <c r="JV93" s="32"/>
      <c r="JW93" s="32"/>
      <c r="JX93" s="32"/>
      <c r="JY93" s="32"/>
      <c r="JZ93" s="32"/>
      <c r="KA93" s="32"/>
      <c r="KB93" s="32"/>
      <c r="KC93" s="32"/>
      <c r="KD93" s="32"/>
      <c r="KE93" s="32"/>
      <c r="KF93" s="32"/>
      <c r="KG93" s="32"/>
      <c r="KH93" s="32"/>
      <c r="KI93" s="32"/>
      <c r="KJ93" s="32"/>
      <c r="KK93" s="32"/>
      <c r="KL93" s="32"/>
      <c r="KM93" s="32"/>
      <c r="KN93" s="32"/>
      <c r="KO93" s="32"/>
      <c r="KP93" s="32"/>
      <c r="KQ93" s="32"/>
      <c r="KR93" s="32"/>
      <c r="KS93" s="32"/>
      <c r="KT93" s="32"/>
      <c r="KU93" s="32"/>
      <c r="KV93" s="32"/>
      <c r="KW93" s="32"/>
      <c r="KX93" s="32"/>
      <c r="KY93" s="32"/>
      <c r="KZ93" s="32"/>
      <c r="LA93" s="32"/>
      <c r="LB93" s="32"/>
      <c r="LC93" s="32"/>
      <c r="LD93" s="32"/>
      <c r="LE93" s="32"/>
      <c r="LF93" s="32"/>
      <c r="LG93" s="32"/>
      <c r="LH93" s="32"/>
      <c r="LI93" s="32"/>
      <c r="LJ93" s="32"/>
      <c r="LK93" s="32"/>
      <c r="LL93" s="32"/>
      <c r="LM93" s="32"/>
      <c r="LN93" s="32"/>
      <c r="LO93" s="32"/>
      <c r="LP93" s="32"/>
      <c r="LQ93" s="32"/>
    </row>
    <row r="94" spans="2:329" x14ac:dyDescent="0.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c r="IT94" s="32"/>
      <c r="IU94" s="32"/>
      <c r="IV94" s="32"/>
      <c r="IW94" s="32"/>
      <c r="IX94" s="32"/>
      <c r="IY94" s="32"/>
      <c r="IZ94" s="32"/>
      <c r="JA94" s="32"/>
      <c r="JB94" s="32"/>
      <c r="JC94" s="32"/>
      <c r="JD94" s="32"/>
      <c r="JE94" s="32"/>
      <c r="JF94" s="32"/>
      <c r="JG94" s="32"/>
      <c r="JH94" s="32"/>
      <c r="JI94" s="32"/>
      <c r="JJ94" s="32"/>
      <c r="JK94" s="32"/>
      <c r="JL94" s="32"/>
      <c r="JM94" s="32"/>
      <c r="JN94" s="32"/>
      <c r="JO94" s="32"/>
      <c r="JP94" s="32"/>
      <c r="JQ94" s="32"/>
      <c r="JR94" s="32"/>
      <c r="JS94" s="32"/>
      <c r="JT94" s="32"/>
      <c r="JU94" s="32"/>
      <c r="JV94" s="32"/>
      <c r="JW94" s="32"/>
      <c r="JX94" s="32"/>
      <c r="JY94" s="32"/>
      <c r="JZ94" s="32"/>
      <c r="KA94" s="32"/>
      <c r="KB94" s="32"/>
      <c r="KC94" s="32"/>
      <c r="KD94" s="32"/>
      <c r="KE94" s="32"/>
      <c r="KF94" s="32"/>
      <c r="KG94" s="32"/>
      <c r="KH94" s="32"/>
      <c r="KI94" s="32"/>
      <c r="KJ94" s="32"/>
      <c r="KK94" s="32"/>
      <c r="KL94" s="32"/>
      <c r="KM94" s="32"/>
      <c r="KN94" s="32"/>
      <c r="KO94" s="32"/>
      <c r="KP94" s="32"/>
      <c r="KQ94" s="32"/>
      <c r="KR94" s="32"/>
      <c r="KS94" s="32"/>
      <c r="KT94" s="32"/>
      <c r="KU94" s="32"/>
      <c r="KV94" s="32"/>
      <c r="KW94" s="32"/>
      <c r="KX94" s="32"/>
      <c r="KY94" s="32"/>
      <c r="KZ94" s="32"/>
      <c r="LA94" s="32"/>
      <c r="LB94" s="32"/>
      <c r="LC94" s="32"/>
      <c r="LD94" s="32"/>
      <c r="LE94" s="32"/>
      <c r="LF94" s="32"/>
      <c r="LG94" s="32"/>
      <c r="LH94" s="32"/>
      <c r="LI94" s="32"/>
      <c r="LJ94" s="32"/>
      <c r="LK94" s="32"/>
      <c r="LL94" s="32"/>
      <c r="LM94" s="32"/>
      <c r="LN94" s="32"/>
      <c r="LO94" s="32"/>
      <c r="LP94" s="32"/>
      <c r="LQ94" s="32"/>
    </row>
    <row r="95" spans="2:329" x14ac:dyDescent="0.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c r="IW95" s="32"/>
      <c r="IX95" s="32"/>
      <c r="IY95" s="32"/>
      <c r="IZ95" s="32"/>
      <c r="JA95" s="32"/>
      <c r="JB95" s="32"/>
      <c r="JC95" s="32"/>
      <c r="JD95" s="32"/>
      <c r="JE95" s="32"/>
      <c r="JF95" s="32"/>
      <c r="JG95" s="32"/>
      <c r="JH95" s="32"/>
      <c r="JI95" s="32"/>
      <c r="JJ95" s="32"/>
      <c r="JK95" s="32"/>
      <c r="JL95" s="32"/>
      <c r="JM95" s="32"/>
      <c r="JN95" s="32"/>
      <c r="JO95" s="32"/>
      <c r="JP95" s="32"/>
      <c r="JQ95" s="32"/>
      <c r="JR95" s="32"/>
      <c r="JS95" s="32"/>
      <c r="JT95" s="32"/>
      <c r="JU95" s="32"/>
      <c r="JV95" s="32"/>
      <c r="JW95" s="32"/>
      <c r="JX95" s="32"/>
      <c r="JY95" s="32"/>
      <c r="JZ95" s="32"/>
      <c r="KA95" s="32"/>
      <c r="KB95" s="32"/>
      <c r="KC95" s="32"/>
      <c r="KD95" s="32"/>
      <c r="KE95" s="32"/>
      <c r="KF95" s="32"/>
      <c r="KG95" s="32"/>
      <c r="KH95" s="32"/>
      <c r="KI95" s="32"/>
      <c r="KJ95" s="32"/>
      <c r="KK95" s="32"/>
      <c r="KL95" s="32"/>
      <c r="KM95" s="32"/>
      <c r="KN95" s="32"/>
      <c r="KO95" s="32"/>
      <c r="KP95" s="32"/>
      <c r="KQ95" s="32"/>
      <c r="KR95" s="32"/>
      <c r="KS95" s="32"/>
      <c r="KT95" s="32"/>
      <c r="KU95" s="32"/>
      <c r="KV95" s="32"/>
      <c r="KW95" s="32"/>
      <c r="KX95" s="32"/>
      <c r="KY95" s="32"/>
      <c r="KZ95" s="32"/>
      <c r="LA95" s="32"/>
      <c r="LB95" s="32"/>
      <c r="LC95" s="32"/>
      <c r="LD95" s="32"/>
      <c r="LE95" s="32"/>
      <c r="LF95" s="32"/>
      <c r="LG95" s="32"/>
      <c r="LH95" s="32"/>
      <c r="LI95" s="32"/>
      <c r="LJ95" s="32"/>
      <c r="LK95" s="32"/>
      <c r="LL95" s="32"/>
      <c r="LM95" s="32"/>
      <c r="LN95" s="32"/>
      <c r="LO95" s="32"/>
      <c r="LP95" s="32"/>
      <c r="LQ95" s="32"/>
    </row>
    <row r="96" spans="2:329" x14ac:dyDescent="0.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c r="IW96" s="32"/>
      <c r="IX96" s="32"/>
      <c r="IY96" s="32"/>
      <c r="IZ96" s="32"/>
      <c r="JA96" s="32"/>
      <c r="JB96" s="32"/>
      <c r="JC96" s="32"/>
      <c r="JD96" s="32"/>
      <c r="JE96" s="32"/>
      <c r="JF96" s="32"/>
      <c r="JG96" s="32"/>
      <c r="JH96" s="32"/>
      <c r="JI96" s="32"/>
      <c r="JJ96" s="32"/>
      <c r="JK96" s="32"/>
      <c r="JL96" s="32"/>
      <c r="JM96" s="32"/>
      <c r="JN96" s="32"/>
      <c r="JO96" s="32"/>
      <c r="JP96" s="32"/>
      <c r="JQ96" s="32"/>
      <c r="JR96" s="32"/>
      <c r="JS96" s="32"/>
      <c r="JT96" s="32"/>
      <c r="JU96" s="32"/>
      <c r="JV96" s="32"/>
      <c r="JW96" s="32"/>
      <c r="JX96" s="32"/>
      <c r="JY96" s="32"/>
      <c r="JZ96" s="32"/>
      <c r="KA96" s="32"/>
      <c r="KB96" s="32"/>
      <c r="KC96" s="32"/>
      <c r="KD96" s="32"/>
      <c r="KE96" s="32"/>
      <c r="KF96" s="32"/>
      <c r="KG96" s="32"/>
      <c r="KH96" s="32"/>
      <c r="KI96" s="32"/>
      <c r="KJ96" s="32"/>
      <c r="KK96" s="32"/>
      <c r="KL96" s="32"/>
      <c r="KM96" s="32"/>
      <c r="KN96" s="32"/>
      <c r="KO96" s="32"/>
      <c r="KP96" s="32"/>
      <c r="KQ96" s="32"/>
      <c r="KR96" s="32"/>
      <c r="KS96" s="32"/>
      <c r="KT96" s="32"/>
      <c r="KU96" s="32"/>
      <c r="KV96" s="32"/>
      <c r="KW96" s="32"/>
      <c r="KX96" s="32"/>
      <c r="KY96" s="32"/>
      <c r="KZ96" s="32"/>
      <c r="LA96" s="32"/>
      <c r="LB96" s="32"/>
      <c r="LC96" s="32"/>
      <c r="LD96" s="32"/>
      <c r="LE96" s="32"/>
      <c r="LF96" s="32"/>
      <c r="LG96" s="32"/>
      <c r="LH96" s="32"/>
      <c r="LI96" s="32"/>
      <c r="LJ96" s="32"/>
      <c r="LK96" s="32"/>
      <c r="LL96" s="32"/>
      <c r="LM96" s="32"/>
      <c r="LN96" s="32"/>
      <c r="LO96" s="32"/>
      <c r="LP96" s="32"/>
      <c r="LQ96" s="32"/>
    </row>
    <row r="97" spans="2:329" x14ac:dyDescent="0.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c r="IW97" s="32"/>
      <c r="IX97" s="32"/>
      <c r="IY97" s="32"/>
      <c r="IZ97" s="32"/>
      <c r="JA97" s="32"/>
      <c r="JB97" s="32"/>
      <c r="JC97" s="32"/>
      <c r="JD97" s="32"/>
      <c r="JE97" s="32"/>
      <c r="JF97" s="32"/>
      <c r="JG97" s="32"/>
      <c r="JH97" s="32"/>
      <c r="JI97" s="32"/>
      <c r="JJ97" s="32"/>
      <c r="JK97" s="32"/>
      <c r="JL97" s="32"/>
      <c r="JM97" s="32"/>
      <c r="JN97" s="32"/>
      <c r="JO97" s="32"/>
      <c r="JP97" s="32"/>
      <c r="JQ97" s="32"/>
      <c r="JR97" s="32"/>
      <c r="JS97" s="32"/>
      <c r="JT97" s="32"/>
      <c r="JU97" s="32"/>
      <c r="JV97" s="32"/>
      <c r="JW97" s="32"/>
      <c r="JX97" s="32"/>
      <c r="JY97" s="32"/>
      <c r="JZ97" s="32"/>
      <c r="KA97" s="32"/>
      <c r="KB97" s="32"/>
      <c r="KC97" s="32"/>
      <c r="KD97" s="32"/>
      <c r="KE97" s="32"/>
      <c r="KF97" s="32"/>
      <c r="KG97" s="32"/>
      <c r="KH97" s="32"/>
      <c r="KI97" s="32"/>
      <c r="KJ97" s="32"/>
      <c r="KK97" s="32"/>
      <c r="KL97" s="32"/>
      <c r="KM97" s="32"/>
      <c r="KN97" s="32"/>
      <c r="KO97" s="32"/>
      <c r="KP97" s="32"/>
      <c r="KQ97" s="32"/>
      <c r="KR97" s="32"/>
      <c r="KS97" s="32"/>
      <c r="KT97" s="32"/>
      <c r="KU97" s="32"/>
      <c r="KV97" s="32"/>
      <c r="KW97" s="32"/>
      <c r="KX97" s="32"/>
      <c r="KY97" s="32"/>
      <c r="KZ97" s="32"/>
      <c r="LA97" s="32"/>
      <c r="LB97" s="32"/>
      <c r="LC97" s="32"/>
      <c r="LD97" s="32"/>
      <c r="LE97" s="32"/>
      <c r="LF97" s="32"/>
      <c r="LG97" s="32"/>
      <c r="LH97" s="32"/>
      <c r="LI97" s="32"/>
      <c r="LJ97" s="32"/>
      <c r="LK97" s="32"/>
      <c r="LL97" s="32"/>
      <c r="LM97" s="32"/>
      <c r="LN97" s="32"/>
      <c r="LO97" s="32"/>
      <c r="LP97" s="32"/>
      <c r="LQ97" s="32"/>
    </row>
    <row r="98" spans="2:329" x14ac:dyDescent="0.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c r="IW98" s="32"/>
      <c r="IX98" s="32"/>
      <c r="IY98" s="32"/>
      <c r="IZ98" s="32"/>
      <c r="JA98" s="32"/>
      <c r="JB98" s="32"/>
      <c r="JC98" s="32"/>
      <c r="JD98" s="32"/>
      <c r="JE98" s="32"/>
      <c r="JF98" s="32"/>
      <c r="JG98" s="32"/>
      <c r="JH98" s="32"/>
      <c r="JI98" s="32"/>
      <c r="JJ98" s="32"/>
      <c r="JK98" s="32"/>
      <c r="JL98" s="32"/>
      <c r="JM98" s="32"/>
      <c r="JN98" s="32"/>
      <c r="JO98" s="32"/>
      <c r="JP98" s="32"/>
      <c r="JQ98" s="32"/>
      <c r="JR98" s="32"/>
      <c r="JS98" s="32"/>
      <c r="JT98" s="32"/>
      <c r="JU98" s="32"/>
      <c r="JV98" s="32"/>
      <c r="JW98" s="32"/>
      <c r="JX98" s="32"/>
      <c r="JY98" s="32"/>
      <c r="JZ98" s="32"/>
      <c r="KA98" s="32"/>
      <c r="KB98" s="32"/>
      <c r="KC98" s="32"/>
      <c r="KD98" s="32"/>
      <c r="KE98" s="32"/>
      <c r="KF98" s="32"/>
      <c r="KG98" s="32"/>
      <c r="KH98" s="32"/>
      <c r="KI98" s="32"/>
      <c r="KJ98" s="32"/>
      <c r="KK98" s="32"/>
      <c r="KL98" s="32"/>
      <c r="KM98" s="32"/>
      <c r="KN98" s="32"/>
      <c r="KO98" s="32"/>
      <c r="KP98" s="32"/>
      <c r="KQ98" s="32"/>
      <c r="KR98" s="32"/>
      <c r="KS98" s="32"/>
      <c r="KT98" s="32"/>
      <c r="KU98" s="32"/>
      <c r="KV98" s="32"/>
      <c r="KW98" s="32"/>
      <c r="KX98" s="32"/>
      <c r="KY98" s="32"/>
      <c r="KZ98" s="32"/>
      <c r="LA98" s="32"/>
      <c r="LB98" s="32"/>
      <c r="LC98" s="32"/>
      <c r="LD98" s="32"/>
      <c r="LE98" s="32"/>
      <c r="LF98" s="32"/>
      <c r="LG98" s="32"/>
      <c r="LH98" s="32"/>
      <c r="LI98" s="32"/>
      <c r="LJ98" s="32"/>
      <c r="LK98" s="32"/>
      <c r="LL98" s="32"/>
      <c r="LM98" s="32"/>
      <c r="LN98" s="32"/>
      <c r="LO98" s="32"/>
      <c r="LP98" s="32"/>
      <c r="LQ98" s="32"/>
    </row>
    <row r="99" spans="2:329" x14ac:dyDescent="0.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c r="IW99" s="32"/>
      <c r="IX99" s="32"/>
      <c r="IY99" s="32"/>
      <c r="IZ99" s="32"/>
      <c r="JA99" s="32"/>
      <c r="JB99" s="32"/>
      <c r="JC99" s="32"/>
      <c r="JD99" s="32"/>
      <c r="JE99" s="32"/>
      <c r="JF99" s="32"/>
      <c r="JG99" s="32"/>
      <c r="JH99" s="32"/>
      <c r="JI99" s="32"/>
      <c r="JJ99" s="32"/>
      <c r="JK99" s="32"/>
      <c r="JL99" s="32"/>
      <c r="JM99" s="32"/>
      <c r="JN99" s="32"/>
      <c r="JO99" s="32"/>
      <c r="JP99" s="32"/>
      <c r="JQ99" s="32"/>
      <c r="JR99" s="32"/>
      <c r="JS99" s="32"/>
      <c r="JT99" s="32"/>
      <c r="JU99" s="32"/>
      <c r="JV99" s="32"/>
      <c r="JW99" s="32"/>
      <c r="JX99" s="32"/>
      <c r="JY99" s="32"/>
      <c r="JZ99" s="32"/>
      <c r="KA99" s="32"/>
      <c r="KB99" s="32"/>
      <c r="KC99" s="32"/>
      <c r="KD99" s="32"/>
      <c r="KE99" s="32"/>
      <c r="KF99" s="32"/>
      <c r="KG99" s="32"/>
      <c r="KH99" s="32"/>
      <c r="KI99" s="32"/>
      <c r="KJ99" s="32"/>
      <c r="KK99" s="32"/>
      <c r="KL99" s="32"/>
      <c r="KM99" s="32"/>
      <c r="KN99" s="32"/>
      <c r="KO99" s="32"/>
      <c r="KP99" s="32"/>
      <c r="KQ99" s="32"/>
      <c r="KR99" s="32"/>
      <c r="KS99" s="32"/>
      <c r="KT99" s="32"/>
      <c r="KU99" s="32"/>
      <c r="KV99" s="32"/>
      <c r="KW99" s="32"/>
      <c r="KX99" s="32"/>
      <c r="KY99" s="32"/>
      <c r="KZ99" s="32"/>
      <c r="LA99" s="32"/>
      <c r="LB99" s="32"/>
      <c r="LC99" s="32"/>
      <c r="LD99" s="32"/>
      <c r="LE99" s="32"/>
      <c r="LF99" s="32"/>
      <c r="LG99" s="32"/>
      <c r="LH99" s="32"/>
      <c r="LI99" s="32"/>
      <c r="LJ99" s="32"/>
      <c r="LK99" s="32"/>
      <c r="LL99" s="32"/>
      <c r="LM99" s="32"/>
      <c r="LN99" s="32"/>
      <c r="LO99" s="32"/>
      <c r="LP99" s="32"/>
      <c r="LQ99" s="32"/>
    </row>
    <row r="100" spans="2:329" x14ac:dyDescent="0.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c r="IT100" s="32"/>
      <c r="IU100" s="32"/>
      <c r="IV100" s="32"/>
      <c r="IW100" s="32"/>
      <c r="IX100" s="32"/>
      <c r="IY100" s="32"/>
      <c r="IZ100" s="32"/>
      <c r="JA100" s="32"/>
      <c r="JB100" s="32"/>
      <c r="JC100" s="32"/>
      <c r="JD100" s="32"/>
      <c r="JE100" s="32"/>
      <c r="JF100" s="32"/>
      <c r="JG100" s="32"/>
      <c r="JH100" s="32"/>
      <c r="JI100" s="32"/>
      <c r="JJ100" s="32"/>
      <c r="JK100" s="32"/>
      <c r="JL100" s="32"/>
      <c r="JM100" s="32"/>
      <c r="JN100" s="32"/>
      <c r="JO100" s="32"/>
      <c r="JP100" s="32"/>
      <c r="JQ100" s="32"/>
      <c r="JR100" s="32"/>
      <c r="JS100" s="32"/>
      <c r="JT100" s="32"/>
      <c r="JU100" s="32"/>
      <c r="JV100" s="32"/>
      <c r="JW100" s="32"/>
      <c r="JX100" s="32"/>
      <c r="JY100" s="32"/>
      <c r="JZ100" s="32"/>
      <c r="KA100" s="32"/>
      <c r="KB100" s="32"/>
      <c r="KC100" s="32"/>
      <c r="KD100" s="32"/>
      <c r="KE100" s="32"/>
      <c r="KF100" s="32"/>
      <c r="KG100" s="32"/>
      <c r="KH100" s="32"/>
      <c r="KI100" s="32"/>
      <c r="KJ100" s="32"/>
      <c r="KK100" s="32"/>
      <c r="KL100" s="32"/>
      <c r="KM100" s="32"/>
      <c r="KN100" s="32"/>
      <c r="KO100" s="32"/>
      <c r="KP100" s="32"/>
      <c r="KQ100" s="32"/>
      <c r="KR100" s="32"/>
      <c r="KS100" s="32"/>
      <c r="KT100" s="32"/>
      <c r="KU100" s="32"/>
      <c r="KV100" s="32"/>
      <c r="KW100" s="32"/>
      <c r="KX100" s="32"/>
      <c r="KY100" s="32"/>
      <c r="KZ100" s="32"/>
      <c r="LA100" s="32"/>
      <c r="LB100" s="32"/>
      <c r="LC100" s="32"/>
      <c r="LD100" s="32"/>
      <c r="LE100" s="32"/>
      <c r="LF100" s="32"/>
      <c r="LG100" s="32"/>
      <c r="LH100" s="32"/>
      <c r="LI100" s="32"/>
      <c r="LJ100" s="32"/>
      <c r="LK100" s="32"/>
      <c r="LL100" s="32"/>
      <c r="LM100" s="32"/>
      <c r="LN100" s="32"/>
      <c r="LO100" s="32"/>
      <c r="LP100" s="32"/>
      <c r="LQ100" s="32"/>
    </row>
    <row r="101" spans="2:329" x14ac:dyDescent="0.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c r="IW101" s="32"/>
      <c r="IX101" s="32"/>
      <c r="IY101" s="32"/>
      <c r="IZ101" s="32"/>
      <c r="JA101" s="32"/>
      <c r="JB101" s="32"/>
      <c r="JC101" s="32"/>
      <c r="JD101" s="32"/>
      <c r="JE101" s="32"/>
      <c r="JF101" s="32"/>
      <c r="JG101" s="32"/>
      <c r="JH101" s="32"/>
      <c r="JI101" s="32"/>
      <c r="JJ101" s="32"/>
      <c r="JK101" s="32"/>
      <c r="JL101" s="32"/>
      <c r="JM101" s="32"/>
      <c r="JN101" s="32"/>
      <c r="JO101" s="32"/>
      <c r="JP101" s="32"/>
      <c r="JQ101" s="32"/>
      <c r="JR101" s="32"/>
      <c r="JS101" s="32"/>
      <c r="JT101" s="32"/>
      <c r="JU101" s="32"/>
      <c r="JV101" s="32"/>
      <c r="JW101" s="32"/>
      <c r="JX101" s="32"/>
      <c r="JY101" s="32"/>
      <c r="JZ101" s="32"/>
      <c r="KA101" s="32"/>
      <c r="KB101" s="32"/>
      <c r="KC101" s="32"/>
      <c r="KD101" s="32"/>
      <c r="KE101" s="32"/>
      <c r="KF101" s="32"/>
      <c r="KG101" s="32"/>
      <c r="KH101" s="32"/>
      <c r="KI101" s="32"/>
      <c r="KJ101" s="32"/>
      <c r="KK101" s="32"/>
      <c r="KL101" s="32"/>
      <c r="KM101" s="32"/>
      <c r="KN101" s="32"/>
      <c r="KO101" s="32"/>
      <c r="KP101" s="32"/>
      <c r="KQ101" s="32"/>
      <c r="KR101" s="32"/>
      <c r="KS101" s="32"/>
      <c r="KT101" s="32"/>
      <c r="KU101" s="32"/>
      <c r="KV101" s="32"/>
      <c r="KW101" s="32"/>
      <c r="KX101" s="32"/>
      <c r="KY101" s="32"/>
      <c r="KZ101" s="32"/>
      <c r="LA101" s="32"/>
      <c r="LB101" s="32"/>
      <c r="LC101" s="32"/>
      <c r="LD101" s="32"/>
      <c r="LE101" s="32"/>
      <c r="LF101" s="32"/>
      <c r="LG101" s="32"/>
      <c r="LH101" s="32"/>
      <c r="LI101" s="32"/>
      <c r="LJ101" s="32"/>
      <c r="LK101" s="32"/>
      <c r="LL101" s="32"/>
      <c r="LM101" s="32"/>
      <c r="LN101" s="32"/>
      <c r="LO101" s="32"/>
      <c r="LP101" s="32"/>
      <c r="LQ101" s="32"/>
    </row>
    <row r="102" spans="2:329" x14ac:dyDescent="0.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c r="IM102" s="32"/>
      <c r="IN102" s="32"/>
      <c r="IO102" s="32"/>
      <c r="IP102" s="32"/>
      <c r="IQ102" s="32"/>
      <c r="IR102" s="32"/>
      <c r="IS102" s="32"/>
      <c r="IT102" s="32"/>
      <c r="IU102" s="32"/>
      <c r="IV102" s="32"/>
      <c r="IW102" s="32"/>
      <c r="IX102" s="32"/>
      <c r="IY102" s="32"/>
      <c r="IZ102" s="32"/>
      <c r="JA102" s="32"/>
      <c r="JB102" s="32"/>
      <c r="JC102" s="32"/>
      <c r="JD102" s="32"/>
      <c r="JE102" s="32"/>
      <c r="JF102" s="32"/>
      <c r="JG102" s="32"/>
      <c r="JH102" s="32"/>
      <c r="JI102" s="32"/>
      <c r="JJ102" s="32"/>
      <c r="JK102" s="32"/>
      <c r="JL102" s="32"/>
      <c r="JM102" s="32"/>
      <c r="JN102" s="32"/>
      <c r="JO102" s="32"/>
      <c r="JP102" s="32"/>
      <c r="JQ102" s="32"/>
      <c r="JR102" s="32"/>
      <c r="JS102" s="32"/>
      <c r="JT102" s="32"/>
      <c r="JU102" s="32"/>
      <c r="JV102" s="32"/>
      <c r="JW102" s="32"/>
      <c r="JX102" s="32"/>
      <c r="JY102" s="32"/>
      <c r="JZ102" s="32"/>
      <c r="KA102" s="32"/>
      <c r="KB102" s="32"/>
      <c r="KC102" s="32"/>
      <c r="KD102" s="32"/>
      <c r="KE102" s="32"/>
      <c r="KF102" s="32"/>
      <c r="KG102" s="32"/>
      <c r="KH102" s="32"/>
      <c r="KI102" s="32"/>
      <c r="KJ102" s="32"/>
      <c r="KK102" s="32"/>
      <c r="KL102" s="32"/>
      <c r="KM102" s="32"/>
      <c r="KN102" s="32"/>
      <c r="KO102" s="32"/>
      <c r="KP102" s="32"/>
      <c r="KQ102" s="32"/>
      <c r="KR102" s="32"/>
      <c r="KS102" s="32"/>
      <c r="KT102" s="32"/>
      <c r="KU102" s="32"/>
      <c r="KV102" s="32"/>
      <c r="KW102" s="32"/>
      <c r="KX102" s="32"/>
      <c r="KY102" s="32"/>
      <c r="KZ102" s="32"/>
      <c r="LA102" s="32"/>
      <c r="LB102" s="32"/>
      <c r="LC102" s="32"/>
      <c r="LD102" s="32"/>
      <c r="LE102" s="32"/>
      <c r="LF102" s="32"/>
      <c r="LG102" s="32"/>
      <c r="LH102" s="32"/>
      <c r="LI102" s="32"/>
      <c r="LJ102" s="32"/>
      <c r="LK102" s="32"/>
      <c r="LL102" s="32"/>
      <c r="LM102" s="32"/>
      <c r="LN102" s="32"/>
      <c r="LO102" s="32"/>
      <c r="LP102" s="32"/>
      <c r="LQ102" s="32"/>
    </row>
    <row r="103" spans="2:329" x14ac:dyDescent="0.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c r="IM103" s="32"/>
      <c r="IN103" s="32"/>
      <c r="IO103" s="32"/>
      <c r="IP103" s="32"/>
      <c r="IQ103" s="32"/>
      <c r="IR103" s="32"/>
      <c r="IS103" s="32"/>
      <c r="IT103" s="32"/>
      <c r="IU103" s="32"/>
      <c r="IV103" s="32"/>
      <c r="IW103" s="32"/>
      <c r="IX103" s="32"/>
      <c r="IY103" s="32"/>
      <c r="IZ103" s="32"/>
      <c r="JA103" s="32"/>
      <c r="JB103" s="32"/>
      <c r="JC103" s="32"/>
      <c r="JD103" s="32"/>
      <c r="JE103" s="32"/>
      <c r="JF103" s="32"/>
      <c r="JG103" s="32"/>
      <c r="JH103" s="32"/>
      <c r="JI103" s="32"/>
      <c r="JJ103" s="32"/>
      <c r="JK103" s="32"/>
      <c r="JL103" s="32"/>
      <c r="JM103" s="32"/>
      <c r="JN103" s="32"/>
      <c r="JO103" s="32"/>
      <c r="JP103" s="32"/>
      <c r="JQ103" s="32"/>
      <c r="JR103" s="32"/>
      <c r="JS103" s="32"/>
      <c r="JT103" s="32"/>
      <c r="JU103" s="32"/>
      <c r="JV103" s="32"/>
      <c r="JW103" s="32"/>
      <c r="JX103" s="32"/>
      <c r="JY103" s="32"/>
      <c r="JZ103" s="32"/>
      <c r="KA103" s="32"/>
      <c r="KB103" s="32"/>
      <c r="KC103" s="32"/>
      <c r="KD103" s="32"/>
      <c r="KE103" s="32"/>
      <c r="KF103" s="32"/>
      <c r="KG103" s="32"/>
      <c r="KH103" s="32"/>
      <c r="KI103" s="32"/>
      <c r="KJ103" s="32"/>
      <c r="KK103" s="32"/>
      <c r="KL103" s="32"/>
      <c r="KM103" s="32"/>
      <c r="KN103" s="32"/>
      <c r="KO103" s="32"/>
      <c r="KP103" s="32"/>
      <c r="KQ103" s="32"/>
      <c r="KR103" s="32"/>
      <c r="KS103" s="32"/>
      <c r="KT103" s="32"/>
      <c r="KU103" s="32"/>
      <c r="KV103" s="32"/>
      <c r="KW103" s="32"/>
      <c r="KX103" s="32"/>
      <c r="KY103" s="32"/>
      <c r="KZ103" s="32"/>
      <c r="LA103" s="32"/>
      <c r="LB103" s="32"/>
      <c r="LC103" s="32"/>
      <c r="LD103" s="32"/>
      <c r="LE103" s="32"/>
      <c r="LF103" s="32"/>
      <c r="LG103" s="32"/>
      <c r="LH103" s="32"/>
      <c r="LI103" s="32"/>
      <c r="LJ103" s="32"/>
      <c r="LK103" s="32"/>
      <c r="LL103" s="32"/>
      <c r="LM103" s="32"/>
      <c r="LN103" s="32"/>
      <c r="LO103" s="32"/>
      <c r="LP103" s="32"/>
      <c r="LQ103" s="32"/>
    </row>
    <row r="104" spans="2:329" x14ac:dyDescent="0.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c r="IM104" s="32"/>
      <c r="IN104" s="32"/>
      <c r="IO104" s="32"/>
      <c r="IP104" s="32"/>
      <c r="IQ104" s="32"/>
      <c r="IR104" s="32"/>
      <c r="IS104" s="32"/>
      <c r="IT104" s="32"/>
      <c r="IU104" s="32"/>
      <c r="IV104" s="32"/>
      <c r="IW104" s="32"/>
      <c r="IX104" s="32"/>
      <c r="IY104" s="32"/>
      <c r="IZ104" s="32"/>
      <c r="JA104" s="32"/>
      <c r="JB104" s="32"/>
      <c r="JC104" s="32"/>
      <c r="JD104" s="32"/>
      <c r="JE104" s="32"/>
      <c r="JF104" s="32"/>
      <c r="JG104" s="32"/>
      <c r="JH104" s="32"/>
      <c r="JI104" s="32"/>
      <c r="JJ104" s="32"/>
      <c r="JK104" s="32"/>
      <c r="JL104" s="32"/>
      <c r="JM104" s="32"/>
      <c r="JN104" s="32"/>
      <c r="JO104" s="32"/>
      <c r="JP104" s="32"/>
      <c r="JQ104" s="32"/>
      <c r="JR104" s="32"/>
      <c r="JS104" s="32"/>
      <c r="JT104" s="32"/>
      <c r="JU104" s="32"/>
      <c r="JV104" s="32"/>
      <c r="JW104" s="32"/>
      <c r="JX104" s="32"/>
      <c r="JY104" s="32"/>
      <c r="JZ104" s="32"/>
      <c r="KA104" s="32"/>
      <c r="KB104" s="32"/>
      <c r="KC104" s="32"/>
      <c r="KD104" s="32"/>
      <c r="KE104" s="32"/>
      <c r="KF104" s="32"/>
      <c r="KG104" s="32"/>
      <c r="KH104" s="32"/>
      <c r="KI104" s="32"/>
      <c r="KJ104" s="32"/>
      <c r="KK104" s="32"/>
      <c r="KL104" s="32"/>
      <c r="KM104" s="32"/>
      <c r="KN104" s="32"/>
      <c r="KO104" s="32"/>
      <c r="KP104" s="32"/>
      <c r="KQ104" s="32"/>
      <c r="KR104" s="32"/>
      <c r="KS104" s="32"/>
      <c r="KT104" s="32"/>
      <c r="KU104" s="32"/>
      <c r="KV104" s="32"/>
      <c r="KW104" s="32"/>
      <c r="KX104" s="32"/>
      <c r="KY104" s="32"/>
      <c r="KZ104" s="32"/>
      <c r="LA104" s="32"/>
      <c r="LB104" s="32"/>
      <c r="LC104" s="32"/>
      <c r="LD104" s="32"/>
      <c r="LE104" s="32"/>
      <c r="LF104" s="32"/>
      <c r="LG104" s="32"/>
      <c r="LH104" s="32"/>
      <c r="LI104" s="32"/>
      <c r="LJ104" s="32"/>
      <c r="LK104" s="32"/>
      <c r="LL104" s="32"/>
      <c r="LM104" s="32"/>
      <c r="LN104" s="32"/>
      <c r="LO104" s="32"/>
      <c r="LP104" s="32"/>
      <c r="LQ104" s="32"/>
    </row>
    <row r="105" spans="2:329" x14ac:dyDescent="0.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c r="IW105" s="32"/>
      <c r="IX105" s="32"/>
      <c r="IY105" s="32"/>
      <c r="IZ105" s="32"/>
      <c r="JA105" s="32"/>
      <c r="JB105" s="32"/>
      <c r="JC105" s="32"/>
      <c r="JD105" s="32"/>
      <c r="JE105" s="32"/>
      <c r="JF105" s="32"/>
      <c r="JG105" s="32"/>
      <c r="JH105" s="32"/>
      <c r="JI105" s="32"/>
      <c r="JJ105" s="32"/>
      <c r="JK105" s="32"/>
      <c r="JL105" s="32"/>
      <c r="JM105" s="32"/>
      <c r="JN105" s="32"/>
      <c r="JO105" s="32"/>
      <c r="JP105" s="32"/>
      <c r="JQ105" s="32"/>
      <c r="JR105" s="32"/>
      <c r="JS105" s="32"/>
      <c r="JT105" s="32"/>
      <c r="JU105" s="32"/>
      <c r="JV105" s="32"/>
      <c r="JW105" s="32"/>
      <c r="JX105" s="32"/>
      <c r="JY105" s="32"/>
      <c r="JZ105" s="32"/>
      <c r="KA105" s="32"/>
      <c r="KB105" s="32"/>
      <c r="KC105" s="32"/>
      <c r="KD105" s="32"/>
      <c r="KE105" s="32"/>
      <c r="KF105" s="32"/>
      <c r="KG105" s="32"/>
      <c r="KH105" s="32"/>
      <c r="KI105" s="32"/>
      <c r="KJ105" s="32"/>
      <c r="KK105" s="32"/>
      <c r="KL105" s="32"/>
      <c r="KM105" s="32"/>
      <c r="KN105" s="32"/>
      <c r="KO105" s="32"/>
      <c r="KP105" s="32"/>
      <c r="KQ105" s="32"/>
      <c r="KR105" s="32"/>
      <c r="KS105" s="32"/>
      <c r="KT105" s="32"/>
      <c r="KU105" s="32"/>
      <c r="KV105" s="32"/>
      <c r="KW105" s="32"/>
      <c r="KX105" s="32"/>
      <c r="KY105" s="32"/>
      <c r="KZ105" s="32"/>
      <c r="LA105" s="32"/>
      <c r="LB105" s="32"/>
      <c r="LC105" s="32"/>
      <c r="LD105" s="32"/>
      <c r="LE105" s="32"/>
      <c r="LF105" s="32"/>
      <c r="LG105" s="32"/>
      <c r="LH105" s="32"/>
      <c r="LI105" s="32"/>
      <c r="LJ105" s="32"/>
      <c r="LK105" s="32"/>
      <c r="LL105" s="32"/>
      <c r="LM105" s="32"/>
      <c r="LN105" s="32"/>
      <c r="LO105" s="32"/>
      <c r="LP105" s="32"/>
      <c r="LQ105" s="32"/>
    </row>
    <row r="106" spans="2:329" x14ac:dyDescent="0.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c r="IM106" s="32"/>
      <c r="IN106" s="32"/>
      <c r="IO106" s="32"/>
      <c r="IP106" s="32"/>
      <c r="IQ106" s="32"/>
      <c r="IR106" s="32"/>
      <c r="IS106" s="32"/>
      <c r="IT106" s="32"/>
      <c r="IU106" s="32"/>
      <c r="IV106" s="32"/>
      <c r="IW106" s="32"/>
      <c r="IX106" s="32"/>
      <c r="IY106" s="32"/>
      <c r="IZ106" s="32"/>
      <c r="JA106" s="32"/>
      <c r="JB106" s="32"/>
      <c r="JC106" s="32"/>
      <c r="JD106" s="32"/>
      <c r="JE106" s="32"/>
      <c r="JF106" s="32"/>
      <c r="JG106" s="32"/>
      <c r="JH106" s="32"/>
      <c r="JI106" s="32"/>
      <c r="JJ106" s="32"/>
      <c r="JK106" s="32"/>
      <c r="JL106" s="32"/>
      <c r="JM106" s="32"/>
      <c r="JN106" s="32"/>
      <c r="JO106" s="32"/>
      <c r="JP106" s="32"/>
      <c r="JQ106" s="32"/>
      <c r="JR106" s="32"/>
      <c r="JS106" s="32"/>
      <c r="JT106" s="32"/>
      <c r="JU106" s="32"/>
      <c r="JV106" s="32"/>
      <c r="JW106" s="32"/>
      <c r="JX106" s="32"/>
      <c r="JY106" s="32"/>
      <c r="JZ106" s="32"/>
      <c r="KA106" s="32"/>
      <c r="KB106" s="32"/>
      <c r="KC106" s="32"/>
      <c r="KD106" s="32"/>
      <c r="KE106" s="32"/>
      <c r="KF106" s="32"/>
      <c r="KG106" s="32"/>
      <c r="KH106" s="32"/>
      <c r="KI106" s="32"/>
      <c r="KJ106" s="32"/>
      <c r="KK106" s="32"/>
      <c r="KL106" s="32"/>
      <c r="KM106" s="32"/>
      <c r="KN106" s="32"/>
      <c r="KO106" s="32"/>
      <c r="KP106" s="32"/>
      <c r="KQ106" s="32"/>
      <c r="KR106" s="32"/>
      <c r="KS106" s="32"/>
      <c r="KT106" s="32"/>
      <c r="KU106" s="32"/>
      <c r="KV106" s="32"/>
      <c r="KW106" s="32"/>
      <c r="KX106" s="32"/>
      <c r="KY106" s="32"/>
      <c r="KZ106" s="32"/>
      <c r="LA106" s="32"/>
      <c r="LB106" s="32"/>
      <c r="LC106" s="32"/>
      <c r="LD106" s="32"/>
      <c r="LE106" s="32"/>
      <c r="LF106" s="32"/>
      <c r="LG106" s="32"/>
      <c r="LH106" s="32"/>
      <c r="LI106" s="32"/>
      <c r="LJ106" s="32"/>
      <c r="LK106" s="32"/>
      <c r="LL106" s="32"/>
      <c r="LM106" s="32"/>
      <c r="LN106" s="32"/>
      <c r="LO106" s="32"/>
      <c r="LP106" s="32"/>
      <c r="LQ106" s="32"/>
    </row>
    <row r="107" spans="2:329" x14ac:dyDescent="0.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c r="IM107" s="32"/>
      <c r="IN107" s="32"/>
      <c r="IO107" s="32"/>
      <c r="IP107" s="32"/>
      <c r="IQ107" s="32"/>
      <c r="IR107" s="32"/>
      <c r="IS107" s="32"/>
      <c r="IT107" s="32"/>
      <c r="IU107" s="32"/>
      <c r="IV107" s="32"/>
      <c r="IW107" s="32"/>
      <c r="IX107" s="32"/>
      <c r="IY107" s="32"/>
      <c r="IZ107" s="32"/>
      <c r="JA107" s="32"/>
      <c r="JB107" s="32"/>
      <c r="JC107" s="32"/>
      <c r="JD107" s="32"/>
      <c r="JE107" s="32"/>
      <c r="JF107" s="32"/>
      <c r="JG107" s="32"/>
      <c r="JH107" s="32"/>
      <c r="JI107" s="32"/>
      <c r="JJ107" s="32"/>
      <c r="JK107" s="32"/>
      <c r="JL107" s="32"/>
      <c r="JM107" s="32"/>
      <c r="JN107" s="32"/>
      <c r="JO107" s="32"/>
      <c r="JP107" s="32"/>
      <c r="JQ107" s="32"/>
      <c r="JR107" s="32"/>
      <c r="JS107" s="32"/>
      <c r="JT107" s="32"/>
      <c r="JU107" s="32"/>
      <c r="JV107" s="32"/>
      <c r="JW107" s="32"/>
      <c r="JX107" s="32"/>
      <c r="JY107" s="32"/>
      <c r="JZ107" s="32"/>
      <c r="KA107" s="32"/>
      <c r="KB107" s="32"/>
      <c r="KC107" s="32"/>
      <c r="KD107" s="32"/>
      <c r="KE107" s="32"/>
      <c r="KF107" s="32"/>
      <c r="KG107" s="32"/>
      <c r="KH107" s="32"/>
      <c r="KI107" s="32"/>
      <c r="KJ107" s="32"/>
      <c r="KK107" s="32"/>
      <c r="KL107" s="32"/>
      <c r="KM107" s="32"/>
      <c r="KN107" s="32"/>
      <c r="KO107" s="32"/>
      <c r="KP107" s="32"/>
      <c r="KQ107" s="32"/>
      <c r="KR107" s="32"/>
      <c r="KS107" s="32"/>
      <c r="KT107" s="32"/>
      <c r="KU107" s="32"/>
      <c r="KV107" s="32"/>
      <c r="KW107" s="32"/>
      <c r="KX107" s="32"/>
      <c r="KY107" s="32"/>
      <c r="KZ107" s="32"/>
      <c r="LA107" s="32"/>
      <c r="LB107" s="32"/>
      <c r="LC107" s="32"/>
      <c r="LD107" s="32"/>
      <c r="LE107" s="32"/>
      <c r="LF107" s="32"/>
      <c r="LG107" s="32"/>
      <c r="LH107" s="32"/>
      <c r="LI107" s="32"/>
      <c r="LJ107" s="32"/>
      <c r="LK107" s="32"/>
      <c r="LL107" s="32"/>
      <c r="LM107" s="32"/>
      <c r="LN107" s="32"/>
      <c r="LO107" s="32"/>
      <c r="LP107" s="32"/>
      <c r="LQ107" s="32"/>
    </row>
    <row r="108" spans="2:329" x14ac:dyDescent="0.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c r="IJ108" s="32"/>
      <c r="IK108" s="32"/>
      <c r="IL108" s="32"/>
      <c r="IM108" s="32"/>
      <c r="IN108" s="32"/>
      <c r="IO108" s="32"/>
      <c r="IP108" s="32"/>
      <c r="IQ108" s="32"/>
      <c r="IR108" s="32"/>
      <c r="IS108" s="32"/>
      <c r="IT108" s="32"/>
      <c r="IU108" s="32"/>
      <c r="IV108" s="32"/>
      <c r="IW108" s="32"/>
      <c r="IX108" s="32"/>
      <c r="IY108" s="32"/>
      <c r="IZ108" s="32"/>
      <c r="JA108" s="32"/>
      <c r="JB108" s="32"/>
      <c r="JC108" s="32"/>
      <c r="JD108" s="32"/>
      <c r="JE108" s="32"/>
      <c r="JF108" s="32"/>
      <c r="JG108" s="32"/>
      <c r="JH108" s="32"/>
      <c r="JI108" s="32"/>
      <c r="JJ108" s="32"/>
      <c r="JK108" s="32"/>
      <c r="JL108" s="32"/>
      <c r="JM108" s="32"/>
      <c r="JN108" s="32"/>
      <c r="JO108" s="32"/>
      <c r="JP108" s="32"/>
      <c r="JQ108" s="32"/>
      <c r="JR108" s="32"/>
      <c r="JS108" s="32"/>
      <c r="JT108" s="32"/>
      <c r="JU108" s="32"/>
      <c r="JV108" s="32"/>
      <c r="JW108" s="32"/>
      <c r="JX108" s="32"/>
      <c r="JY108" s="32"/>
      <c r="JZ108" s="32"/>
      <c r="KA108" s="32"/>
      <c r="KB108" s="32"/>
      <c r="KC108" s="32"/>
      <c r="KD108" s="32"/>
      <c r="KE108" s="32"/>
      <c r="KF108" s="32"/>
      <c r="KG108" s="32"/>
      <c r="KH108" s="32"/>
      <c r="KI108" s="32"/>
      <c r="KJ108" s="32"/>
      <c r="KK108" s="32"/>
      <c r="KL108" s="32"/>
      <c r="KM108" s="32"/>
      <c r="KN108" s="32"/>
      <c r="KO108" s="32"/>
      <c r="KP108" s="32"/>
      <c r="KQ108" s="32"/>
      <c r="KR108" s="32"/>
      <c r="KS108" s="32"/>
      <c r="KT108" s="32"/>
      <c r="KU108" s="32"/>
      <c r="KV108" s="32"/>
      <c r="KW108" s="32"/>
      <c r="KX108" s="32"/>
      <c r="KY108" s="32"/>
      <c r="KZ108" s="32"/>
      <c r="LA108" s="32"/>
      <c r="LB108" s="32"/>
      <c r="LC108" s="32"/>
      <c r="LD108" s="32"/>
      <c r="LE108" s="32"/>
      <c r="LF108" s="32"/>
      <c r="LG108" s="32"/>
      <c r="LH108" s="32"/>
      <c r="LI108" s="32"/>
      <c r="LJ108" s="32"/>
      <c r="LK108" s="32"/>
      <c r="LL108" s="32"/>
      <c r="LM108" s="32"/>
      <c r="LN108" s="32"/>
      <c r="LO108" s="32"/>
      <c r="LP108" s="32"/>
      <c r="LQ108" s="32"/>
    </row>
    <row r="109" spans="2:329" x14ac:dyDescent="0.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c r="IM109" s="32"/>
      <c r="IN109" s="32"/>
      <c r="IO109" s="32"/>
      <c r="IP109" s="32"/>
      <c r="IQ109" s="32"/>
      <c r="IR109" s="32"/>
      <c r="IS109" s="32"/>
      <c r="IT109" s="32"/>
      <c r="IU109" s="32"/>
      <c r="IV109" s="32"/>
      <c r="IW109" s="32"/>
      <c r="IX109" s="32"/>
      <c r="IY109" s="32"/>
      <c r="IZ109" s="32"/>
      <c r="JA109" s="32"/>
      <c r="JB109" s="32"/>
      <c r="JC109" s="32"/>
      <c r="JD109" s="32"/>
      <c r="JE109" s="32"/>
      <c r="JF109" s="32"/>
      <c r="JG109" s="32"/>
      <c r="JH109" s="32"/>
      <c r="JI109" s="32"/>
      <c r="JJ109" s="32"/>
      <c r="JK109" s="32"/>
      <c r="JL109" s="32"/>
      <c r="JM109" s="32"/>
      <c r="JN109" s="32"/>
      <c r="JO109" s="32"/>
      <c r="JP109" s="32"/>
      <c r="JQ109" s="32"/>
      <c r="JR109" s="32"/>
      <c r="JS109" s="32"/>
      <c r="JT109" s="32"/>
      <c r="JU109" s="32"/>
      <c r="JV109" s="32"/>
      <c r="JW109" s="32"/>
      <c r="JX109" s="32"/>
      <c r="JY109" s="32"/>
      <c r="JZ109" s="32"/>
      <c r="KA109" s="32"/>
      <c r="KB109" s="32"/>
      <c r="KC109" s="32"/>
      <c r="KD109" s="32"/>
      <c r="KE109" s="32"/>
      <c r="KF109" s="32"/>
      <c r="KG109" s="32"/>
      <c r="KH109" s="32"/>
      <c r="KI109" s="32"/>
      <c r="KJ109" s="32"/>
      <c r="KK109" s="32"/>
      <c r="KL109" s="32"/>
      <c r="KM109" s="32"/>
      <c r="KN109" s="32"/>
      <c r="KO109" s="32"/>
      <c r="KP109" s="32"/>
      <c r="KQ109" s="32"/>
      <c r="KR109" s="32"/>
      <c r="KS109" s="32"/>
      <c r="KT109" s="32"/>
      <c r="KU109" s="32"/>
      <c r="KV109" s="32"/>
      <c r="KW109" s="32"/>
      <c r="KX109" s="32"/>
      <c r="KY109" s="32"/>
      <c r="KZ109" s="32"/>
      <c r="LA109" s="32"/>
      <c r="LB109" s="32"/>
      <c r="LC109" s="32"/>
      <c r="LD109" s="32"/>
      <c r="LE109" s="32"/>
      <c r="LF109" s="32"/>
      <c r="LG109" s="32"/>
      <c r="LH109" s="32"/>
      <c r="LI109" s="32"/>
      <c r="LJ109" s="32"/>
      <c r="LK109" s="32"/>
      <c r="LL109" s="32"/>
      <c r="LM109" s="32"/>
      <c r="LN109" s="32"/>
      <c r="LO109" s="32"/>
      <c r="LP109" s="32"/>
      <c r="LQ109" s="32"/>
    </row>
    <row r="110" spans="2:329" x14ac:dyDescent="0.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c r="IJ110" s="32"/>
      <c r="IK110" s="32"/>
      <c r="IL110" s="32"/>
      <c r="IM110" s="32"/>
      <c r="IN110" s="32"/>
      <c r="IO110" s="32"/>
      <c r="IP110" s="32"/>
      <c r="IQ110" s="32"/>
      <c r="IR110" s="32"/>
      <c r="IS110" s="32"/>
      <c r="IT110" s="32"/>
      <c r="IU110" s="32"/>
      <c r="IV110" s="32"/>
      <c r="IW110" s="32"/>
      <c r="IX110" s="32"/>
      <c r="IY110" s="32"/>
      <c r="IZ110" s="32"/>
      <c r="JA110" s="32"/>
      <c r="JB110" s="32"/>
      <c r="JC110" s="32"/>
      <c r="JD110" s="32"/>
      <c r="JE110" s="32"/>
      <c r="JF110" s="32"/>
      <c r="JG110" s="32"/>
      <c r="JH110" s="32"/>
      <c r="JI110" s="32"/>
      <c r="JJ110" s="32"/>
      <c r="JK110" s="32"/>
      <c r="JL110" s="32"/>
      <c r="JM110" s="32"/>
      <c r="JN110" s="32"/>
      <c r="JO110" s="32"/>
      <c r="JP110" s="32"/>
      <c r="JQ110" s="32"/>
      <c r="JR110" s="32"/>
      <c r="JS110" s="32"/>
      <c r="JT110" s="32"/>
      <c r="JU110" s="32"/>
      <c r="JV110" s="32"/>
      <c r="JW110" s="32"/>
      <c r="JX110" s="32"/>
      <c r="JY110" s="32"/>
      <c r="JZ110" s="32"/>
      <c r="KA110" s="32"/>
      <c r="KB110" s="32"/>
      <c r="KC110" s="32"/>
      <c r="KD110" s="32"/>
      <c r="KE110" s="32"/>
      <c r="KF110" s="32"/>
      <c r="KG110" s="32"/>
      <c r="KH110" s="32"/>
      <c r="KI110" s="32"/>
      <c r="KJ110" s="32"/>
      <c r="KK110" s="32"/>
      <c r="KL110" s="32"/>
      <c r="KM110" s="32"/>
      <c r="KN110" s="32"/>
      <c r="KO110" s="32"/>
      <c r="KP110" s="32"/>
      <c r="KQ110" s="32"/>
      <c r="KR110" s="32"/>
      <c r="KS110" s="32"/>
      <c r="KT110" s="32"/>
      <c r="KU110" s="32"/>
      <c r="KV110" s="32"/>
      <c r="KW110" s="32"/>
      <c r="KX110" s="32"/>
      <c r="KY110" s="32"/>
      <c r="KZ110" s="32"/>
      <c r="LA110" s="32"/>
      <c r="LB110" s="32"/>
      <c r="LC110" s="32"/>
      <c r="LD110" s="32"/>
      <c r="LE110" s="32"/>
      <c r="LF110" s="32"/>
      <c r="LG110" s="32"/>
      <c r="LH110" s="32"/>
      <c r="LI110" s="32"/>
      <c r="LJ110" s="32"/>
      <c r="LK110" s="32"/>
      <c r="LL110" s="32"/>
      <c r="LM110" s="32"/>
      <c r="LN110" s="32"/>
      <c r="LO110" s="32"/>
      <c r="LP110" s="32"/>
      <c r="LQ110" s="32"/>
    </row>
    <row r="111" spans="2:329" x14ac:dyDescent="0.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c r="IJ111" s="32"/>
      <c r="IK111" s="32"/>
      <c r="IL111" s="32"/>
      <c r="IM111" s="32"/>
      <c r="IN111" s="32"/>
      <c r="IO111" s="32"/>
      <c r="IP111" s="32"/>
      <c r="IQ111" s="32"/>
      <c r="IR111" s="32"/>
      <c r="IS111" s="32"/>
      <c r="IT111" s="32"/>
      <c r="IU111" s="32"/>
      <c r="IV111" s="32"/>
      <c r="IW111" s="32"/>
      <c r="IX111" s="32"/>
      <c r="IY111" s="32"/>
      <c r="IZ111" s="32"/>
      <c r="JA111" s="32"/>
      <c r="JB111" s="32"/>
      <c r="JC111" s="32"/>
      <c r="JD111" s="32"/>
      <c r="JE111" s="32"/>
      <c r="JF111" s="32"/>
      <c r="JG111" s="32"/>
      <c r="JH111" s="32"/>
      <c r="JI111" s="32"/>
      <c r="JJ111" s="32"/>
      <c r="JK111" s="32"/>
      <c r="JL111" s="32"/>
      <c r="JM111" s="32"/>
      <c r="JN111" s="32"/>
      <c r="JO111" s="32"/>
      <c r="JP111" s="32"/>
      <c r="JQ111" s="32"/>
      <c r="JR111" s="32"/>
      <c r="JS111" s="32"/>
      <c r="JT111" s="32"/>
      <c r="JU111" s="32"/>
      <c r="JV111" s="32"/>
      <c r="JW111" s="32"/>
      <c r="JX111" s="32"/>
      <c r="JY111" s="32"/>
      <c r="JZ111" s="32"/>
      <c r="KA111" s="32"/>
      <c r="KB111" s="32"/>
      <c r="KC111" s="32"/>
      <c r="KD111" s="32"/>
      <c r="KE111" s="32"/>
      <c r="KF111" s="32"/>
      <c r="KG111" s="32"/>
      <c r="KH111" s="32"/>
      <c r="KI111" s="32"/>
      <c r="KJ111" s="32"/>
      <c r="KK111" s="32"/>
      <c r="KL111" s="32"/>
      <c r="KM111" s="32"/>
      <c r="KN111" s="32"/>
      <c r="KO111" s="32"/>
      <c r="KP111" s="32"/>
      <c r="KQ111" s="32"/>
      <c r="KR111" s="32"/>
      <c r="KS111" s="32"/>
      <c r="KT111" s="32"/>
      <c r="KU111" s="32"/>
      <c r="KV111" s="32"/>
      <c r="KW111" s="32"/>
      <c r="KX111" s="32"/>
      <c r="KY111" s="32"/>
      <c r="KZ111" s="32"/>
      <c r="LA111" s="32"/>
      <c r="LB111" s="32"/>
      <c r="LC111" s="32"/>
      <c r="LD111" s="32"/>
      <c r="LE111" s="32"/>
      <c r="LF111" s="32"/>
      <c r="LG111" s="32"/>
      <c r="LH111" s="32"/>
      <c r="LI111" s="32"/>
      <c r="LJ111" s="32"/>
      <c r="LK111" s="32"/>
      <c r="LL111" s="32"/>
      <c r="LM111" s="32"/>
      <c r="LN111" s="32"/>
      <c r="LO111" s="32"/>
      <c r="LP111" s="32"/>
      <c r="LQ111" s="32"/>
    </row>
    <row r="112" spans="2:329" x14ac:dyDescent="0.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c r="HS112" s="32"/>
      <c r="HT112" s="32"/>
      <c r="HU112" s="32"/>
      <c r="HV112" s="32"/>
      <c r="HW112" s="32"/>
      <c r="HX112" s="32"/>
      <c r="HY112" s="32"/>
      <c r="HZ112" s="32"/>
      <c r="IA112" s="32"/>
      <c r="IB112" s="32"/>
      <c r="IC112" s="32"/>
      <c r="ID112" s="32"/>
      <c r="IE112" s="32"/>
      <c r="IF112" s="32"/>
      <c r="IG112" s="32"/>
      <c r="IH112" s="32"/>
      <c r="II112" s="32"/>
      <c r="IJ112" s="32"/>
      <c r="IK112" s="32"/>
      <c r="IL112" s="32"/>
      <c r="IM112" s="32"/>
      <c r="IN112" s="32"/>
      <c r="IO112" s="32"/>
      <c r="IP112" s="32"/>
      <c r="IQ112" s="32"/>
      <c r="IR112" s="32"/>
      <c r="IS112" s="32"/>
      <c r="IT112" s="32"/>
      <c r="IU112" s="32"/>
      <c r="IV112" s="32"/>
      <c r="IW112" s="32"/>
      <c r="IX112" s="32"/>
      <c r="IY112" s="32"/>
      <c r="IZ112" s="32"/>
      <c r="JA112" s="32"/>
      <c r="JB112" s="32"/>
      <c r="JC112" s="32"/>
      <c r="JD112" s="32"/>
      <c r="JE112" s="32"/>
      <c r="JF112" s="32"/>
      <c r="JG112" s="32"/>
      <c r="JH112" s="32"/>
      <c r="JI112" s="32"/>
      <c r="JJ112" s="32"/>
      <c r="JK112" s="32"/>
      <c r="JL112" s="32"/>
      <c r="JM112" s="32"/>
      <c r="JN112" s="32"/>
      <c r="JO112" s="32"/>
      <c r="JP112" s="32"/>
      <c r="JQ112" s="32"/>
      <c r="JR112" s="32"/>
      <c r="JS112" s="32"/>
      <c r="JT112" s="32"/>
      <c r="JU112" s="32"/>
      <c r="JV112" s="32"/>
      <c r="JW112" s="32"/>
      <c r="JX112" s="32"/>
      <c r="JY112" s="32"/>
      <c r="JZ112" s="32"/>
      <c r="KA112" s="32"/>
      <c r="KB112" s="32"/>
      <c r="KC112" s="32"/>
      <c r="KD112" s="32"/>
      <c r="KE112" s="32"/>
      <c r="KF112" s="32"/>
      <c r="KG112" s="32"/>
      <c r="KH112" s="32"/>
      <c r="KI112" s="32"/>
      <c r="KJ112" s="32"/>
      <c r="KK112" s="32"/>
      <c r="KL112" s="32"/>
      <c r="KM112" s="32"/>
      <c r="KN112" s="32"/>
      <c r="KO112" s="32"/>
      <c r="KP112" s="32"/>
      <c r="KQ112" s="32"/>
      <c r="KR112" s="32"/>
      <c r="KS112" s="32"/>
      <c r="KT112" s="32"/>
      <c r="KU112" s="32"/>
      <c r="KV112" s="32"/>
      <c r="KW112" s="32"/>
      <c r="KX112" s="32"/>
      <c r="KY112" s="32"/>
      <c r="KZ112" s="32"/>
      <c r="LA112" s="32"/>
      <c r="LB112" s="32"/>
      <c r="LC112" s="32"/>
      <c r="LD112" s="32"/>
      <c r="LE112" s="32"/>
      <c r="LF112" s="32"/>
      <c r="LG112" s="32"/>
      <c r="LH112" s="32"/>
      <c r="LI112" s="32"/>
      <c r="LJ112" s="32"/>
      <c r="LK112" s="32"/>
      <c r="LL112" s="32"/>
      <c r="LM112" s="32"/>
      <c r="LN112" s="32"/>
      <c r="LO112" s="32"/>
      <c r="LP112" s="32"/>
      <c r="LQ112" s="32"/>
    </row>
    <row r="113" spans="2:329" x14ac:dyDescent="0.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c r="IM113" s="32"/>
      <c r="IN113" s="32"/>
      <c r="IO113" s="32"/>
      <c r="IP113" s="32"/>
      <c r="IQ113" s="32"/>
      <c r="IR113" s="32"/>
      <c r="IS113" s="32"/>
      <c r="IT113" s="32"/>
      <c r="IU113" s="32"/>
      <c r="IV113" s="32"/>
      <c r="IW113" s="32"/>
      <c r="IX113" s="32"/>
      <c r="IY113" s="32"/>
      <c r="IZ113" s="32"/>
      <c r="JA113" s="32"/>
      <c r="JB113" s="32"/>
      <c r="JC113" s="32"/>
      <c r="JD113" s="32"/>
      <c r="JE113" s="32"/>
      <c r="JF113" s="32"/>
      <c r="JG113" s="32"/>
      <c r="JH113" s="32"/>
      <c r="JI113" s="32"/>
      <c r="JJ113" s="32"/>
      <c r="JK113" s="32"/>
      <c r="JL113" s="32"/>
      <c r="JM113" s="32"/>
      <c r="JN113" s="32"/>
      <c r="JO113" s="32"/>
      <c r="JP113" s="32"/>
      <c r="JQ113" s="32"/>
      <c r="JR113" s="32"/>
      <c r="JS113" s="32"/>
      <c r="JT113" s="32"/>
      <c r="JU113" s="32"/>
      <c r="JV113" s="32"/>
      <c r="JW113" s="32"/>
      <c r="JX113" s="32"/>
      <c r="JY113" s="32"/>
      <c r="JZ113" s="32"/>
      <c r="KA113" s="32"/>
      <c r="KB113" s="32"/>
      <c r="KC113" s="32"/>
      <c r="KD113" s="32"/>
      <c r="KE113" s="32"/>
      <c r="KF113" s="32"/>
      <c r="KG113" s="32"/>
      <c r="KH113" s="32"/>
      <c r="KI113" s="32"/>
      <c r="KJ113" s="32"/>
      <c r="KK113" s="32"/>
      <c r="KL113" s="32"/>
      <c r="KM113" s="32"/>
      <c r="KN113" s="32"/>
      <c r="KO113" s="32"/>
      <c r="KP113" s="32"/>
      <c r="KQ113" s="32"/>
      <c r="KR113" s="32"/>
      <c r="KS113" s="32"/>
      <c r="KT113" s="32"/>
      <c r="KU113" s="32"/>
      <c r="KV113" s="32"/>
      <c r="KW113" s="32"/>
      <c r="KX113" s="32"/>
      <c r="KY113" s="32"/>
      <c r="KZ113" s="32"/>
      <c r="LA113" s="32"/>
      <c r="LB113" s="32"/>
      <c r="LC113" s="32"/>
      <c r="LD113" s="32"/>
      <c r="LE113" s="32"/>
      <c r="LF113" s="32"/>
      <c r="LG113" s="32"/>
      <c r="LH113" s="32"/>
      <c r="LI113" s="32"/>
      <c r="LJ113" s="32"/>
      <c r="LK113" s="32"/>
      <c r="LL113" s="32"/>
      <c r="LM113" s="32"/>
      <c r="LN113" s="32"/>
      <c r="LO113" s="32"/>
      <c r="LP113" s="32"/>
      <c r="LQ113" s="32"/>
    </row>
    <row r="114" spans="2:329" x14ac:dyDescent="0.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c r="IG114" s="32"/>
      <c r="IH114" s="32"/>
      <c r="II114" s="32"/>
      <c r="IJ114" s="32"/>
      <c r="IK114" s="32"/>
      <c r="IL114" s="32"/>
      <c r="IM114" s="32"/>
      <c r="IN114" s="32"/>
      <c r="IO114" s="32"/>
      <c r="IP114" s="32"/>
      <c r="IQ114" s="32"/>
      <c r="IR114" s="32"/>
      <c r="IS114" s="32"/>
      <c r="IT114" s="32"/>
      <c r="IU114" s="32"/>
      <c r="IV114" s="32"/>
      <c r="IW114" s="32"/>
      <c r="IX114" s="32"/>
      <c r="IY114" s="32"/>
      <c r="IZ114" s="32"/>
      <c r="JA114" s="32"/>
      <c r="JB114" s="32"/>
      <c r="JC114" s="32"/>
      <c r="JD114" s="32"/>
      <c r="JE114" s="32"/>
      <c r="JF114" s="32"/>
      <c r="JG114" s="32"/>
      <c r="JH114" s="32"/>
      <c r="JI114" s="32"/>
      <c r="JJ114" s="32"/>
      <c r="JK114" s="32"/>
      <c r="JL114" s="32"/>
      <c r="JM114" s="32"/>
      <c r="JN114" s="32"/>
      <c r="JO114" s="32"/>
      <c r="JP114" s="32"/>
      <c r="JQ114" s="32"/>
      <c r="JR114" s="32"/>
      <c r="JS114" s="32"/>
      <c r="JT114" s="32"/>
      <c r="JU114" s="32"/>
      <c r="JV114" s="32"/>
      <c r="JW114" s="32"/>
      <c r="JX114" s="32"/>
      <c r="JY114" s="32"/>
      <c r="JZ114" s="32"/>
      <c r="KA114" s="32"/>
      <c r="KB114" s="32"/>
      <c r="KC114" s="32"/>
      <c r="KD114" s="32"/>
      <c r="KE114" s="32"/>
      <c r="KF114" s="32"/>
      <c r="KG114" s="32"/>
      <c r="KH114" s="32"/>
      <c r="KI114" s="32"/>
      <c r="KJ114" s="32"/>
      <c r="KK114" s="32"/>
      <c r="KL114" s="32"/>
      <c r="KM114" s="32"/>
      <c r="KN114" s="32"/>
      <c r="KO114" s="32"/>
      <c r="KP114" s="32"/>
      <c r="KQ114" s="32"/>
      <c r="KR114" s="32"/>
      <c r="KS114" s="32"/>
      <c r="KT114" s="32"/>
      <c r="KU114" s="32"/>
      <c r="KV114" s="32"/>
      <c r="KW114" s="32"/>
      <c r="KX114" s="32"/>
      <c r="KY114" s="32"/>
      <c r="KZ114" s="32"/>
      <c r="LA114" s="32"/>
      <c r="LB114" s="32"/>
      <c r="LC114" s="32"/>
      <c r="LD114" s="32"/>
      <c r="LE114" s="32"/>
      <c r="LF114" s="32"/>
      <c r="LG114" s="32"/>
      <c r="LH114" s="32"/>
      <c r="LI114" s="32"/>
      <c r="LJ114" s="32"/>
      <c r="LK114" s="32"/>
      <c r="LL114" s="32"/>
      <c r="LM114" s="32"/>
      <c r="LN114" s="32"/>
      <c r="LO114" s="32"/>
      <c r="LP114" s="32"/>
      <c r="LQ114" s="32"/>
    </row>
    <row r="115" spans="2:329" x14ac:dyDescent="0.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c r="IM115" s="32"/>
      <c r="IN115" s="32"/>
      <c r="IO115" s="32"/>
      <c r="IP115" s="32"/>
      <c r="IQ115" s="32"/>
      <c r="IR115" s="32"/>
      <c r="IS115" s="32"/>
      <c r="IT115" s="32"/>
      <c r="IU115" s="32"/>
      <c r="IV115" s="32"/>
      <c r="IW115" s="32"/>
      <c r="IX115" s="32"/>
      <c r="IY115" s="32"/>
      <c r="IZ115" s="32"/>
      <c r="JA115" s="32"/>
      <c r="JB115" s="32"/>
      <c r="JC115" s="32"/>
      <c r="JD115" s="32"/>
      <c r="JE115" s="32"/>
      <c r="JF115" s="32"/>
      <c r="JG115" s="32"/>
      <c r="JH115" s="32"/>
      <c r="JI115" s="32"/>
      <c r="JJ115" s="32"/>
      <c r="JK115" s="32"/>
      <c r="JL115" s="32"/>
      <c r="JM115" s="32"/>
      <c r="JN115" s="32"/>
      <c r="JO115" s="32"/>
      <c r="JP115" s="32"/>
      <c r="JQ115" s="32"/>
      <c r="JR115" s="32"/>
      <c r="JS115" s="32"/>
      <c r="JT115" s="32"/>
      <c r="JU115" s="32"/>
      <c r="JV115" s="32"/>
      <c r="JW115" s="32"/>
      <c r="JX115" s="32"/>
      <c r="JY115" s="32"/>
      <c r="JZ115" s="32"/>
      <c r="KA115" s="32"/>
      <c r="KB115" s="32"/>
      <c r="KC115" s="32"/>
      <c r="KD115" s="32"/>
      <c r="KE115" s="32"/>
      <c r="KF115" s="32"/>
      <c r="KG115" s="32"/>
      <c r="KH115" s="32"/>
      <c r="KI115" s="32"/>
      <c r="KJ115" s="32"/>
      <c r="KK115" s="32"/>
      <c r="KL115" s="32"/>
      <c r="KM115" s="32"/>
      <c r="KN115" s="32"/>
      <c r="KO115" s="32"/>
      <c r="KP115" s="32"/>
      <c r="KQ115" s="32"/>
      <c r="KR115" s="32"/>
      <c r="KS115" s="32"/>
      <c r="KT115" s="32"/>
      <c r="KU115" s="32"/>
      <c r="KV115" s="32"/>
      <c r="KW115" s="32"/>
      <c r="KX115" s="32"/>
      <c r="KY115" s="32"/>
      <c r="KZ115" s="32"/>
      <c r="LA115" s="32"/>
      <c r="LB115" s="32"/>
      <c r="LC115" s="32"/>
      <c r="LD115" s="32"/>
      <c r="LE115" s="32"/>
      <c r="LF115" s="32"/>
      <c r="LG115" s="32"/>
      <c r="LH115" s="32"/>
      <c r="LI115" s="32"/>
      <c r="LJ115" s="32"/>
      <c r="LK115" s="32"/>
      <c r="LL115" s="32"/>
      <c r="LM115" s="32"/>
      <c r="LN115" s="32"/>
      <c r="LO115" s="32"/>
      <c r="LP115" s="32"/>
      <c r="LQ115" s="32"/>
    </row>
    <row r="116" spans="2:329" x14ac:dyDescent="0.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c r="IM116" s="32"/>
      <c r="IN116" s="32"/>
      <c r="IO116" s="32"/>
      <c r="IP116" s="32"/>
      <c r="IQ116" s="32"/>
      <c r="IR116" s="32"/>
      <c r="IS116" s="32"/>
      <c r="IT116" s="32"/>
      <c r="IU116" s="32"/>
      <c r="IV116" s="32"/>
      <c r="IW116" s="32"/>
      <c r="IX116" s="32"/>
      <c r="IY116" s="32"/>
      <c r="IZ116" s="32"/>
      <c r="JA116" s="32"/>
      <c r="JB116" s="32"/>
      <c r="JC116" s="32"/>
      <c r="JD116" s="32"/>
      <c r="JE116" s="32"/>
      <c r="JF116" s="32"/>
      <c r="JG116" s="32"/>
      <c r="JH116" s="32"/>
      <c r="JI116" s="32"/>
      <c r="JJ116" s="32"/>
      <c r="JK116" s="32"/>
      <c r="JL116" s="32"/>
      <c r="JM116" s="32"/>
      <c r="JN116" s="32"/>
      <c r="JO116" s="32"/>
      <c r="JP116" s="32"/>
      <c r="JQ116" s="32"/>
      <c r="JR116" s="32"/>
      <c r="JS116" s="32"/>
      <c r="JT116" s="32"/>
      <c r="JU116" s="32"/>
      <c r="JV116" s="32"/>
      <c r="JW116" s="32"/>
      <c r="JX116" s="32"/>
      <c r="JY116" s="32"/>
      <c r="JZ116" s="32"/>
      <c r="KA116" s="32"/>
      <c r="KB116" s="32"/>
      <c r="KC116" s="32"/>
      <c r="KD116" s="32"/>
      <c r="KE116" s="32"/>
      <c r="KF116" s="32"/>
      <c r="KG116" s="32"/>
      <c r="KH116" s="32"/>
      <c r="KI116" s="32"/>
      <c r="KJ116" s="32"/>
      <c r="KK116" s="32"/>
      <c r="KL116" s="32"/>
      <c r="KM116" s="32"/>
      <c r="KN116" s="32"/>
      <c r="KO116" s="32"/>
      <c r="KP116" s="32"/>
      <c r="KQ116" s="32"/>
      <c r="KR116" s="32"/>
      <c r="KS116" s="32"/>
      <c r="KT116" s="32"/>
      <c r="KU116" s="32"/>
      <c r="KV116" s="32"/>
      <c r="KW116" s="32"/>
      <c r="KX116" s="32"/>
      <c r="KY116" s="32"/>
      <c r="KZ116" s="32"/>
      <c r="LA116" s="32"/>
      <c r="LB116" s="32"/>
      <c r="LC116" s="32"/>
      <c r="LD116" s="32"/>
      <c r="LE116" s="32"/>
      <c r="LF116" s="32"/>
      <c r="LG116" s="32"/>
      <c r="LH116" s="32"/>
      <c r="LI116" s="32"/>
      <c r="LJ116" s="32"/>
      <c r="LK116" s="32"/>
      <c r="LL116" s="32"/>
      <c r="LM116" s="32"/>
      <c r="LN116" s="32"/>
      <c r="LO116" s="32"/>
      <c r="LP116" s="32"/>
      <c r="LQ116" s="32"/>
    </row>
    <row r="117" spans="2:329" x14ac:dyDescent="0.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c r="IW117" s="32"/>
      <c r="IX117" s="32"/>
      <c r="IY117" s="32"/>
      <c r="IZ117" s="32"/>
      <c r="JA117" s="32"/>
      <c r="JB117" s="32"/>
      <c r="JC117" s="32"/>
      <c r="JD117" s="32"/>
      <c r="JE117" s="32"/>
      <c r="JF117" s="32"/>
      <c r="JG117" s="32"/>
      <c r="JH117" s="32"/>
      <c r="JI117" s="32"/>
      <c r="JJ117" s="32"/>
      <c r="JK117" s="32"/>
      <c r="JL117" s="32"/>
      <c r="JM117" s="32"/>
      <c r="JN117" s="32"/>
      <c r="JO117" s="32"/>
      <c r="JP117" s="32"/>
      <c r="JQ117" s="32"/>
      <c r="JR117" s="32"/>
      <c r="JS117" s="32"/>
      <c r="JT117" s="32"/>
      <c r="JU117" s="32"/>
      <c r="JV117" s="32"/>
      <c r="JW117" s="32"/>
      <c r="JX117" s="32"/>
      <c r="JY117" s="32"/>
      <c r="JZ117" s="32"/>
      <c r="KA117" s="32"/>
      <c r="KB117" s="32"/>
      <c r="KC117" s="32"/>
      <c r="KD117" s="32"/>
      <c r="KE117" s="32"/>
      <c r="KF117" s="32"/>
      <c r="KG117" s="32"/>
      <c r="KH117" s="32"/>
      <c r="KI117" s="32"/>
      <c r="KJ117" s="32"/>
      <c r="KK117" s="32"/>
      <c r="KL117" s="32"/>
      <c r="KM117" s="32"/>
      <c r="KN117" s="32"/>
      <c r="KO117" s="32"/>
      <c r="KP117" s="32"/>
      <c r="KQ117" s="32"/>
      <c r="KR117" s="32"/>
      <c r="KS117" s="32"/>
      <c r="KT117" s="32"/>
      <c r="KU117" s="32"/>
      <c r="KV117" s="32"/>
      <c r="KW117" s="32"/>
      <c r="KX117" s="32"/>
      <c r="KY117" s="32"/>
      <c r="KZ117" s="32"/>
      <c r="LA117" s="32"/>
      <c r="LB117" s="32"/>
      <c r="LC117" s="32"/>
      <c r="LD117" s="32"/>
      <c r="LE117" s="32"/>
      <c r="LF117" s="32"/>
      <c r="LG117" s="32"/>
      <c r="LH117" s="32"/>
      <c r="LI117" s="32"/>
      <c r="LJ117" s="32"/>
      <c r="LK117" s="32"/>
      <c r="LL117" s="32"/>
      <c r="LM117" s="32"/>
      <c r="LN117" s="32"/>
      <c r="LO117" s="32"/>
      <c r="LP117" s="32"/>
      <c r="LQ117" s="32"/>
    </row>
    <row r="118" spans="2:329" x14ac:dyDescent="0.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c r="IM118" s="32"/>
      <c r="IN118" s="32"/>
      <c r="IO118" s="32"/>
      <c r="IP118" s="32"/>
      <c r="IQ118" s="32"/>
      <c r="IR118" s="32"/>
      <c r="IS118" s="32"/>
      <c r="IT118" s="32"/>
      <c r="IU118" s="32"/>
      <c r="IV118" s="32"/>
      <c r="IW118" s="32"/>
      <c r="IX118" s="32"/>
      <c r="IY118" s="32"/>
      <c r="IZ118" s="32"/>
      <c r="JA118" s="32"/>
      <c r="JB118" s="32"/>
      <c r="JC118" s="32"/>
      <c r="JD118" s="32"/>
      <c r="JE118" s="32"/>
      <c r="JF118" s="32"/>
      <c r="JG118" s="32"/>
      <c r="JH118" s="32"/>
      <c r="JI118" s="32"/>
      <c r="JJ118" s="32"/>
      <c r="JK118" s="32"/>
      <c r="JL118" s="32"/>
      <c r="JM118" s="32"/>
      <c r="JN118" s="32"/>
      <c r="JO118" s="32"/>
      <c r="JP118" s="32"/>
      <c r="JQ118" s="32"/>
      <c r="JR118" s="32"/>
      <c r="JS118" s="32"/>
      <c r="JT118" s="32"/>
      <c r="JU118" s="32"/>
      <c r="JV118" s="32"/>
      <c r="JW118" s="32"/>
      <c r="JX118" s="32"/>
      <c r="JY118" s="32"/>
      <c r="JZ118" s="32"/>
      <c r="KA118" s="32"/>
      <c r="KB118" s="32"/>
      <c r="KC118" s="32"/>
      <c r="KD118" s="32"/>
      <c r="KE118" s="32"/>
      <c r="KF118" s="32"/>
      <c r="KG118" s="32"/>
      <c r="KH118" s="32"/>
      <c r="KI118" s="32"/>
      <c r="KJ118" s="32"/>
      <c r="KK118" s="32"/>
      <c r="KL118" s="32"/>
      <c r="KM118" s="32"/>
      <c r="KN118" s="32"/>
      <c r="KO118" s="32"/>
      <c r="KP118" s="32"/>
      <c r="KQ118" s="32"/>
      <c r="KR118" s="32"/>
      <c r="KS118" s="32"/>
      <c r="KT118" s="32"/>
      <c r="KU118" s="32"/>
      <c r="KV118" s="32"/>
      <c r="KW118" s="32"/>
      <c r="KX118" s="32"/>
      <c r="KY118" s="32"/>
      <c r="KZ118" s="32"/>
      <c r="LA118" s="32"/>
      <c r="LB118" s="32"/>
      <c r="LC118" s="32"/>
      <c r="LD118" s="32"/>
      <c r="LE118" s="32"/>
      <c r="LF118" s="32"/>
      <c r="LG118" s="32"/>
      <c r="LH118" s="32"/>
      <c r="LI118" s="32"/>
      <c r="LJ118" s="32"/>
      <c r="LK118" s="32"/>
      <c r="LL118" s="32"/>
      <c r="LM118" s="32"/>
      <c r="LN118" s="32"/>
      <c r="LO118" s="32"/>
      <c r="LP118" s="32"/>
      <c r="LQ118" s="32"/>
    </row>
    <row r="119" spans="2:329" x14ac:dyDescent="0.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32"/>
      <c r="ID119" s="32"/>
      <c r="IE119" s="32"/>
      <c r="IF119" s="32"/>
      <c r="IG119" s="32"/>
      <c r="IH119" s="32"/>
      <c r="II119" s="32"/>
      <c r="IJ119" s="32"/>
      <c r="IK119" s="32"/>
      <c r="IL119" s="32"/>
      <c r="IM119" s="32"/>
      <c r="IN119" s="32"/>
      <c r="IO119" s="32"/>
      <c r="IP119" s="32"/>
      <c r="IQ119" s="32"/>
      <c r="IR119" s="32"/>
      <c r="IS119" s="32"/>
      <c r="IT119" s="32"/>
      <c r="IU119" s="32"/>
      <c r="IV119" s="32"/>
      <c r="IW119" s="32"/>
      <c r="IX119" s="32"/>
      <c r="IY119" s="32"/>
      <c r="IZ119" s="32"/>
      <c r="JA119" s="32"/>
      <c r="JB119" s="32"/>
      <c r="JC119" s="32"/>
      <c r="JD119" s="32"/>
      <c r="JE119" s="32"/>
      <c r="JF119" s="32"/>
      <c r="JG119" s="32"/>
      <c r="JH119" s="32"/>
      <c r="JI119" s="32"/>
      <c r="JJ119" s="32"/>
      <c r="JK119" s="32"/>
      <c r="JL119" s="32"/>
      <c r="JM119" s="32"/>
      <c r="JN119" s="32"/>
      <c r="JO119" s="32"/>
      <c r="JP119" s="32"/>
      <c r="JQ119" s="32"/>
      <c r="JR119" s="32"/>
      <c r="JS119" s="32"/>
      <c r="JT119" s="32"/>
      <c r="JU119" s="32"/>
      <c r="JV119" s="32"/>
      <c r="JW119" s="32"/>
      <c r="JX119" s="32"/>
      <c r="JY119" s="32"/>
      <c r="JZ119" s="32"/>
      <c r="KA119" s="32"/>
      <c r="KB119" s="32"/>
      <c r="KC119" s="32"/>
      <c r="KD119" s="32"/>
      <c r="KE119" s="32"/>
      <c r="KF119" s="32"/>
      <c r="KG119" s="32"/>
      <c r="KH119" s="32"/>
      <c r="KI119" s="32"/>
      <c r="KJ119" s="32"/>
      <c r="KK119" s="32"/>
      <c r="KL119" s="32"/>
      <c r="KM119" s="32"/>
      <c r="KN119" s="32"/>
      <c r="KO119" s="32"/>
      <c r="KP119" s="32"/>
      <c r="KQ119" s="32"/>
      <c r="KR119" s="32"/>
      <c r="KS119" s="32"/>
      <c r="KT119" s="32"/>
      <c r="KU119" s="32"/>
      <c r="KV119" s="32"/>
      <c r="KW119" s="32"/>
      <c r="KX119" s="32"/>
      <c r="KY119" s="32"/>
      <c r="KZ119" s="32"/>
      <c r="LA119" s="32"/>
      <c r="LB119" s="32"/>
      <c r="LC119" s="32"/>
      <c r="LD119" s="32"/>
      <c r="LE119" s="32"/>
      <c r="LF119" s="32"/>
      <c r="LG119" s="32"/>
      <c r="LH119" s="32"/>
      <c r="LI119" s="32"/>
      <c r="LJ119" s="32"/>
      <c r="LK119" s="32"/>
      <c r="LL119" s="32"/>
      <c r="LM119" s="32"/>
      <c r="LN119" s="32"/>
      <c r="LO119" s="32"/>
      <c r="LP119" s="32"/>
      <c r="LQ119" s="32"/>
    </row>
    <row r="120" spans="2:329" x14ac:dyDescent="0.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c r="HS120" s="32"/>
      <c r="HT120" s="32"/>
      <c r="HU120" s="32"/>
      <c r="HV120" s="32"/>
      <c r="HW120" s="32"/>
      <c r="HX120" s="32"/>
      <c r="HY120" s="32"/>
      <c r="HZ120" s="32"/>
      <c r="IA120" s="32"/>
      <c r="IB120" s="32"/>
      <c r="IC120" s="32"/>
      <c r="ID120" s="32"/>
      <c r="IE120" s="32"/>
      <c r="IF120" s="32"/>
      <c r="IG120" s="32"/>
      <c r="IH120" s="32"/>
      <c r="II120" s="32"/>
      <c r="IJ120" s="32"/>
      <c r="IK120" s="32"/>
      <c r="IL120" s="32"/>
      <c r="IM120" s="32"/>
      <c r="IN120" s="32"/>
      <c r="IO120" s="32"/>
      <c r="IP120" s="32"/>
      <c r="IQ120" s="32"/>
      <c r="IR120" s="32"/>
      <c r="IS120" s="32"/>
      <c r="IT120" s="32"/>
      <c r="IU120" s="32"/>
      <c r="IV120" s="32"/>
      <c r="IW120" s="32"/>
      <c r="IX120" s="32"/>
      <c r="IY120" s="32"/>
      <c r="IZ120" s="32"/>
      <c r="JA120" s="32"/>
      <c r="JB120" s="32"/>
      <c r="JC120" s="32"/>
      <c r="JD120" s="32"/>
      <c r="JE120" s="32"/>
      <c r="JF120" s="32"/>
      <c r="JG120" s="32"/>
      <c r="JH120" s="32"/>
      <c r="JI120" s="32"/>
      <c r="JJ120" s="32"/>
      <c r="JK120" s="32"/>
      <c r="JL120" s="32"/>
      <c r="JM120" s="32"/>
      <c r="JN120" s="32"/>
      <c r="JO120" s="32"/>
      <c r="JP120" s="32"/>
      <c r="JQ120" s="32"/>
      <c r="JR120" s="32"/>
      <c r="JS120" s="32"/>
      <c r="JT120" s="32"/>
      <c r="JU120" s="32"/>
      <c r="JV120" s="32"/>
      <c r="JW120" s="32"/>
      <c r="JX120" s="32"/>
      <c r="JY120" s="32"/>
      <c r="JZ120" s="32"/>
      <c r="KA120" s="32"/>
      <c r="KB120" s="32"/>
      <c r="KC120" s="32"/>
      <c r="KD120" s="32"/>
      <c r="KE120" s="32"/>
      <c r="KF120" s="32"/>
      <c r="KG120" s="32"/>
      <c r="KH120" s="32"/>
      <c r="KI120" s="32"/>
      <c r="KJ120" s="32"/>
      <c r="KK120" s="32"/>
      <c r="KL120" s="32"/>
      <c r="KM120" s="32"/>
      <c r="KN120" s="32"/>
      <c r="KO120" s="32"/>
      <c r="KP120" s="32"/>
      <c r="KQ120" s="32"/>
      <c r="KR120" s="32"/>
      <c r="KS120" s="32"/>
      <c r="KT120" s="32"/>
      <c r="KU120" s="32"/>
      <c r="KV120" s="32"/>
      <c r="KW120" s="32"/>
      <c r="KX120" s="32"/>
      <c r="KY120" s="32"/>
      <c r="KZ120" s="32"/>
      <c r="LA120" s="32"/>
      <c r="LB120" s="32"/>
      <c r="LC120" s="32"/>
      <c r="LD120" s="32"/>
      <c r="LE120" s="32"/>
      <c r="LF120" s="32"/>
      <c r="LG120" s="32"/>
      <c r="LH120" s="32"/>
      <c r="LI120" s="32"/>
      <c r="LJ120" s="32"/>
      <c r="LK120" s="32"/>
      <c r="LL120" s="32"/>
      <c r="LM120" s="32"/>
      <c r="LN120" s="32"/>
      <c r="LO120" s="32"/>
      <c r="LP120" s="32"/>
      <c r="LQ120" s="32"/>
    </row>
    <row r="121" spans="2:329" x14ac:dyDescent="0.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c r="IW121" s="32"/>
      <c r="IX121" s="32"/>
      <c r="IY121" s="32"/>
      <c r="IZ121" s="32"/>
      <c r="JA121" s="32"/>
      <c r="JB121" s="32"/>
      <c r="JC121" s="32"/>
      <c r="JD121" s="32"/>
      <c r="JE121" s="32"/>
      <c r="JF121" s="32"/>
      <c r="JG121" s="32"/>
      <c r="JH121" s="32"/>
      <c r="JI121" s="32"/>
      <c r="JJ121" s="32"/>
      <c r="JK121" s="32"/>
      <c r="JL121" s="32"/>
      <c r="JM121" s="32"/>
      <c r="JN121" s="32"/>
      <c r="JO121" s="32"/>
      <c r="JP121" s="32"/>
      <c r="JQ121" s="32"/>
      <c r="JR121" s="32"/>
      <c r="JS121" s="32"/>
      <c r="JT121" s="32"/>
      <c r="JU121" s="32"/>
      <c r="JV121" s="32"/>
      <c r="JW121" s="32"/>
      <c r="JX121" s="32"/>
      <c r="JY121" s="32"/>
      <c r="JZ121" s="32"/>
      <c r="KA121" s="32"/>
      <c r="KB121" s="32"/>
      <c r="KC121" s="32"/>
      <c r="KD121" s="32"/>
      <c r="KE121" s="32"/>
      <c r="KF121" s="32"/>
      <c r="KG121" s="32"/>
      <c r="KH121" s="32"/>
      <c r="KI121" s="32"/>
      <c r="KJ121" s="32"/>
      <c r="KK121" s="32"/>
      <c r="KL121" s="32"/>
      <c r="KM121" s="32"/>
      <c r="KN121" s="32"/>
      <c r="KO121" s="32"/>
      <c r="KP121" s="32"/>
      <c r="KQ121" s="32"/>
      <c r="KR121" s="32"/>
      <c r="KS121" s="32"/>
      <c r="KT121" s="32"/>
      <c r="KU121" s="32"/>
      <c r="KV121" s="32"/>
      <c r="KW121" s="32"/>
      <c r="KX121" s="32"/>
      <c r="KY121" s="32"/>
      <c r="KZ121" s="32"/>
      <c r="LA121" s="32"/>
      <c r="LB121" s="32"/>
      <c r="LC121" s="32"/>
      <c r="LD121" s="32"/>
      <c r="LE121" s="32"/>
      <c r="LF121" s="32"/>
      <c r="LG121" s="32"/>
      <c r="LH121" s="32"/>
      <c r="LI121" s="32"/>
      <c r="LJ121" s="32"/>
      <c r="LK121" s="32"/>
      <c r="LL121" s="32"/>
      <c r="LM121" s="32"/>
      <c r="LN121" s="32"/>
      <c r="LO121" s="32"/>
      <c r="LP121" s="32"/>
      <c r="LQ121" s="32"/>
    </row>
    <row r="122" spans="2:329" x14ac:dyDescent="0.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c r="IG122" s="32"/>
      <c r="IH122" s="32"/>
      <c r="II122" s="32"/>
      <c r="IJ122" s="32"/>
      <c r="IK122" s="32"/>
      <c r="IL122" s="32"/>
      <c r="IM122" s="32"/>
      <c r="IN122" s="32"/>
      <c r="IO122" s="32"/>
      <c r="IP122" s="32"/>
      <c r="IQ122" s="32"/>
      <c r="IR122" s="32"/>
      <c r="IS122" s="32"/>
      <c r="IT122" s="32"/>
      <c r="IU122" s="32"/>
      <c r="IV122" s="32"/>
      <c r="IW122" s="32"/>
      <c r="IX122" s="32"/>
      <c r="IY122" s="32"/>
      <c r="IZ122" s="32"/>
      <c r="JA122" s="32"/>
      <c r="JB122" s="32"/>
      <c r="JC122" s="32"/>
      <c r="JD122" s="32"/>
      <c r="JE122" s="32"/>
      <c r="JF122" s="32"/>
      <c r="JG122" s="32"/>
      <c r="JH122" s="32"/>
      <c r="JI122" s="32"/>
      <c r="JJ122" s="32"/>
      <c r="JK122" s="32"/>
      <c r="JL122" s="32"/>
      <c r="JM122" s="32"/>
      <c r="JN122" s="32"/>
      <c r="JO122" s="32"/>
      <c r="JP122" s="32"/>
      <c r="JQ122" s="32"/>
      <c r="JR122" s="32"/>
      <c r="JS122" s="32"/>
      <c r="JT122" s="32"/>
      <c r="JU122" s="32"/>
      <c r="JV122" s="32"/>
      <c r="JW122" s="32"/>
      <c r="JX122" s="32"/>
      <c r="JY122" s="32"/>
      <c r="JZ122" s="32"/>
      <c r="KA122" s="32"/>
      <c r="KB122" s="32"/>
      <c r="KC122" s="32"/>
      <c r="KD122" s="32"/>
      <c r="KE122" s="32"/>
      <c r="KF122" s="32"/>
      <c r="KG122" s="32"/>
      <c r="KH122" s="32"/>
      <c r="KI122" s="32"/>
      <c r="KJ122" s="32"/>
      <c r="KK122" s="32"/>
      <c r="KL122" s="32"/>
      <c r="KM122" s="32"/>
      <c r="KN122" s="32"/>
      <c r="KO122" s="32"/>
      <c r="KP122" s="32"/>
      <c r="KQ122" s="32"/>
      <c r="KR122" s="32"/>
      <c r="KS122" s="32"/>
      <c r="KT122" s="32"/>
      <c r="KU122" s="32"/>
      <c r="KV122" s="32"/>
      <c r="KW122" s="32"/>
      <c r="KX122" s="32"/>
      <c r="KY122" s="32"/>
      <c r="KZ122" s="32"/>
      <c r="LA122" s="32"/>
      <c r="LB122" s="32"/>
      <c r="LC122" s="32"/>
      <c r="LD122" s="32"/>
      <c r="LE122" s="32"/>
      <c r="LF122" s="32"/>
      <c r="LG122" s="32"/>
      <c r="LH122" s="32"/>
      <c r="LI122" s="32"/>
      <c r="LJ122" s="32"/>
      <c r="LK122" s="32"/>
      <c r="LL122" s="32"/>
      <c r="LM122" s="32"/>
      <c r="LN122" s="32"/>
      <c r="LO122" s="32"/>
      <c r="LP122" s="32"/>
      <c r="LQ122" s="32"/>
    </row>
    <row r="123" spans="2:329" x14ac:dyDescent="0.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c r="IG123" s="32"/>
      <c r="IH123" s="32"/>
      <c r="II123" s="32"/>
      <c r="IJ123" s="32"/>
      <c r="IK123" s="32"/>
      <c r="IL123" s="32"/>
      <c r="IM123" s="32"/>
      <c r="IN123" s="32"/>
      <c r="IO123" s="32"/>
      <c r="IP123" s="32"/>
      <c r="IQ123" s="32"/>
      <c r="IR123" s="32"/>
      <c r="IS123" s="32"/>
      <c r="IT123" s="32"/>
      <c r="IU123" s="32"/>
      <c r="IV123" s="32"/>
      <c r="IW123" s="32"/>
      <c r="IX123" s="32"/>
      <c r="IY123" s="32"/>
      <c r="IZ123" s="32"/>
      <c r="JA123" s="32"/>
      <c r="JB123" s="32"/>
      <c r="JC123" s="32"/>
      <c r="JD123" s="32"/>
      <c r="JE123" s="32"/>
      <c r="JF123" s="32"/>
      <c r="JG123" s="32"/>
      <c r="JH123" s="32"/>
      <c r="JI123" s="32"/>
      <c r="JJ123" s="32"/>
      <c r="JK123" s="32"/>
      <c r="JL123" s="32"/>
      <c r="JM123" s="32"/>
      <c r="JN123" s="32"/>
      <c r="JO123" s="32"/>
      <c r="JP123" s="32"/>
      <c r="JQ123" s="32"/>
      <c r="JR123" s="32"/>
      <c r="JS123" s="32"/>
      <c r="JT123" s="32"/>
      <c r="JU123" s="32"/>
      <c r="JV123" s="32"/>
      <c r="JW123" s="32"/>
      <c r="JX123" s="32"/>
      <c r="JY123" s="32"/>
      <c r="JZ123" s="32"/>
      <c r="KA123" s="32"/>
      <c r="KB123" s="32"/>
      <c r="KC123" s="32"/>
      <c r="KD123" s="32"/>
      <c r="KE123" s="32"/>
      <c r="KF123" s="32"/>
      <c r="KG123" s="32"/>
      <c r="KH123" s="32"/>
      <c r="KI123" s="32"/>
      <c r="KJ123" s="32"/>
      <c r="KK123" s="32"/>
      <c r="KL123" s="32"/>
      <c r="KM123" s="32"/>
      <c r="KN123" s="32"/>
      <c r="KO123" s="32"/>
      <c r="KP123" s="32"/>
      <c r="KQ123" s="32"/>
      <c r="KR123" s="32"/>
      <c r="KS123" s="32"/>
      <c r="KT123" s="32"/>
      <c r="KU123" s="32"/>
      <c r="KV123" s="32"/>
      <c r="KW123" s="32"/>
      <c r="KX123" s="32"/>
      <c r="KY123" s="32"/>
      <c r="KZ123" s="32"/>
      <c r="LA123" s="32"/>
      <c r="LB123" s="32"/>
      <c r="LC123" s="32"/>
      <c r="LD123" s="32"/>
      <c r="LE123" s="32"/>
      <c r="LF123" s="32"/>
      <c r="LG123" s="32"/>
      <c r="LH123" s="32"/>
      <c r="LI123" s="32"/>
      <c r="LJ123" s="32"/>
      <c r="LK123" s="32"/>
      <c r="LL123" s="32"/>
      <c r="LM123" s="32"/>
      <c r="LN123" s="32"/>
      <c r="LO123" s="32"/>
      <c r="LP123" s="32"/>
      <c r="LQ123" s="32"/>
    </row>
    <row r="124" spans="2:329" x14ac:dyDescent="0.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c r="IG124" s="32"/>
      <c r="IH124" s="32"/>
      <c r="II124" s="32"/>
      <c r="IJ124" s="32"/>
      <c r="IK124" s="32"/>
      <c r="IL124" s="32"/>
      <c r="IM124" s="32"/>
      <c r="IN124" s="32"/>
      <c r="IO124" s="32"/>
      <c r="IP124" s="32"/>
      <c r="IQ124" s="32"/>
      <c r="IR124" s="32"/>
      <c r="IS124" s="32"/>
      <c r="IT124" s="32"/>
      <c r="IU124" s="32"/>
      <c r="IV124" s="32"/>
      <c r="IW124" s="32"/>
      <c r="IX124" s="32"/>
      <c r="IY124" s="32"/>
      <c r="IZ124" s="32"/>
      <c r="JA124" s="32"/>
      <c r="JB124" s="32"/>
      <c r="JC124" s="32"/>
      <c r="JD124" s="32"/>
      <c r="JE124" s="32"/>
      <c r="JF124" s="32"/>
      <c r="JG124" s="32"/>
      <c r="JH124" s="32"/>
      <c r="JI124" s="32"/>
      <c r="JJ124" s="32"/>
      <c r="JK124" s="32"/>
      <c r="JL124" s="32"/>
      <c r="JM124" s="32"/>
      <c r="JN124" s="32"/>
      <c r="JO124" s="32"/>
      <c r="JP124" s="32"/>
      <c r="JQ124" s="32"/>
      <c r="JR124" s="32"/>
      <c r="JS124" s="32"/>
      <c r="JT124" s="32"/>
      <c r="JU124" s="32"/>
      <c r="JV124" s="32"/>
      <c r="JW124" s="32"/>
      <c r="JX124" s="32"/>
      <c r="JY124" s="32"/>
      <c r="JZ124" s="32"/>
      <c r="KA124" s="32"/>
      <c r="KB124" s="32"/>
      <c r="KC124" s="32"/>
      <c r="KD124" s="32"/>
      <c r="KE124" s="32"/>
      <c r="KF124" s="32"/>
      <c r="KG124" s="32"/>
      <c r="KH124" s="32"/>
      <c r="KI124" s="32"/>
      <c r="KJ124" s="32"/>
      <c r="KK124" s="32"/>
      <c r="KL124" s="32"/>
      <c r="KM124" s="32"/>
      <c r="KN124" s="32"/>
      <c r="KO124" s="32"/>
      <c r="KP124" s="32"/>
      <c r="KQ124" s="32"/>
      <c r="KR124" s="32"/>
      <c r="KS124" s="32"/>
      <c r="KT124" s="32"/>
      <c r="KU124" s="32"/>
      <c r="KV124" s="32"/>
      <c r="KW124" s="32"/>
      <c r="KX124" s="32"/>
      <c r="KY124" s="32"/>
      <c r="KZ124" s="32"/>
      <c r="LA124" s="32"/>
      <c r="LB124" s="32"/>
      <c r="LC124" s="32"/>
      <c r="LD124" s="32"/>
      <c r="LE124" s="32"/>
      <c r="LF124" s="32"/>
      <c r="LG124" s="32"/>
      <c r="LH124" s="32"/>
      <c r="LI124" s="32"/>
      <c r="LJ124" s="32"/>
      <c r="LK124" s="32"/>
      <c r="LL124" s="32"/>
      <c r="LM124" s="32"/>
      <c r="LN124" s="32"/>
      <c r="LO124" s="32"/>
      <c r="LP124" s="32"/>
      <c r="LQ124" s="32"/>
    </row>
    <row r="125" spans="2:329" x14ac:dyDescent="0.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c r="IM125" s="32"/>
      <c r="IN125" s="32"/>
      <c r="IO125" s="32"/>
      <c r="IP125" s="32"/>
      <c r="IQ125" s="32"/>
      <c r="IR125" s="32"/>
      <c r="IS125" s="32"/>
      <c r="IT125" s="32"/>
      <c r="IU125" s="32"/>
      <c r="IV125" s="32"/>
      <c r="IW125" s="32"/>
      <c r="IX125" s="32"/>
      <c r="IY125" s="32"/>
      <c r="IZ125" s="32"/>
      <c r="JA125" s="32"/>
      <c r="JB125" s="32"/>
      <c r="JC125" s="32"/>
      <c r="JD125" s="32"/>
      <c r="JE125" s="32"/>
      <c r="JF125" s="32"/>
      <c r="JG125" s="32"/>
      <c r="JH125" s="32"/>
      <c r="JI125" s="32"/>
      <c r="JJ125" s="32"/>
      <c r="JK125" s="32"/>
      <c r="JL125" s="32"/>
      <c r="JM125" s="32"/>
      <c r="JN125" s="32"/>
      <c r="JO125" s="32"/>
      <c r="JP125" s="32"/>
      <c r="JQ125" s="32"/>
      <c r="JR125" s="32"/>
      <c r="JS125" s="32"/>
      <c r="JT125" s="32"/>
      <c r="JU125" s="32"/>
      <c r="JV125" s="32"/>
      <c r="JW125" s="32"/>
      <c r="JX125" s="32"/>
      <c r="JY125" s="32"/>
      <c r="JZ125" s="32"/>
      <c r="KA125" s="32"/>
      <c r="KB125" s="32"/>
      <c r="KC125" s="32"/>
      <c r="KD125" s="32"/>
      <c r="KE125" s="32"/>
      <c r="KF125" s="32"/>
      <c r="KG125" s="32"/>
      <c r="KH125" s="32"/>
      <c r="KI125" s="32"/>
      <c r="KJ125" s="32"/>
      <c r="KK125" s="32"/>
      <c r="KL125" s="32"/>
      <c r="KM125" s="32"/>
      <c r="KN125" s="32"/>
      <c r="KO125" s="32"/>
      <c r="KP125" s="32"/>
      <c r="KQ125" s="32"/>
      <c r="KR125" s="32"/>
      <c r="KS125" s="32"/>
      <c r="KT125" s="32"/>
      <c r="KU125" s="32"/>
      <c r="KV125" s="32"/>
      <c r="KW125" s="32"/>
      <c r="KX125" s="32"/>
      <c r="KY125" s="32"/>
      <c r="KZ125" s="32"/>
      <c r="LA125" s="32"/>
      <c r="LB125" s="32"/>
      <c r="LC125" s="32"/>
      <c r="LD125" s="32"/>
      <c r="LE125" s="32"/>
      <c r="LF125" s="32"/>
      <c r="LG125" s="32"/>
      <c r="LH125" s="32"/>
      <c r="LI125" s="32"/>
      <c r="LJ125" s="32"/>
      <c r="LK125" s="32"/>
      <c r="LL125" s="32"/>
      <c r="LM125" s="32"/>
      <c r="LN125" s="32"/>
      <c r="LO125" s="32"/>
      <c r="LP125" s="32"/>
      <c r="LQ125" s="32"/>
    </row>
    <row r="126" spans="2:329" x14ac:dyDescent="0.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c r="IG126" s="32"/>
      <c r="IH126" s="32"/>
      <c r="II126" s="32"/>
      <c r="IJ126" s="32"/>
      <c r="IK126" s="32"/>
      <c r="IL126" s="32"/>
      <c r="IM126" s="32"/>
      <c r="IN126" s="32"/>
      <c r="IO126" s="32"/>
      <c r="IP126" s="32"/>
      <c r="IQ126" s="32"/>
      <c r="IR126" s="32"/>
      <c r="IS126" s="32"/>
      <c r="IT126" s="32"/>
      <c r="IU126" s="32"/>
      <c r="IV126" s="32"/>
      <c r="IW126" s="32"/>
      <c r="IX126" s="32"/>
      <c r="IY126" s="32"/>
      <c r="IZ126" s="32"/>
      <c r="JA126" s="32"/>
      <c r="JB126" s="32"/>
      <c r="JC126" s="32"/>
      <c r="JD126" s="32"/>
      <c r="JE126" s="32"/>
      <c r="JF126" s="32"/>
      <c r="JG126" s="32"/>
      <c r="JH126" s="32"/>
      <c r="JI126" s="32"/>
      <c r="JJ126" s="32"/>
      <c r="JK126" s="32"/>
      <c r="JL126" s="32"/>
      <c r="JM126" s="32"/>
      <c r="JN126" s="32"/>
      <c r="JO126" s="32"/>
      <c r="JP126" s="32"/>
      <c r="JQ126" s="32"/>
      <c r="JR126" s="32"/>
      <c r="JS126" s="32"/>
      <c r="JT126" s="32"/>
      <c r="JU126" s="32"/>
      <c r="JV126" s="32"/>
      <c r="JW126" s="32"/>
      <c r="JX126" s="32"/>
      <c r="JY126" s="32"/>
      <c r="JZ126" s="32"/>
      <c r="KA126" s="32"/>
      <c r="KB126" s="32"/>
      <c r="KC126" s="32"/>
      <c r="KD126" s="32"/>
      <c r="KE126" s="32"/>
      <c r="KF126" s="32"/>
      <c r="KG126" s="32"/>
      <c r="KH126" s="32"/>
      <c r="KI126" s="32"/>
      <c r="KJ126" s="32"/>
      <c r="KK126" s="32"/>
      <c r="KL126" s="32"/>
      <c r="KM126" s="32"/>
      <c r="KN126" s="32"/>
      <c r="KO126" s="32"/>
      <c r="KP126" s="32"/>
      <c r="KQ126" s="32"/>
      <c r="KR126" s="32"/>
      <c r="KS126" s="32"/>
      <c r="KT126" s="32"/>
      <c r="KU126" s="32"/>
      <c r="KV126" s="32"/>
      <c r="KW126" s="32"/>
      <c r="KX126" s="32"/>
      <c r="KY126" s="32"/>
      <c r="KZ126" s="32"/>
      <c r="LA126" s="32"/>
      <c r="LB126" s="32"/>
      <c r="LC126" s="32"/>
      <c r="LD126" s="32"/>
      <c r="LE126" s="32"/>
      <c r="LF126" s="32"/>
      <c r="LG126" s="32"/>
      <c r="LH126" s="32"/>
      <c r="LI126" s="32"/>
      <c r="LJ126" s="32"/>
      <c r="LK126" s="32"/>
      <c r="LL126" s="32"/>
      <c r="LM126" s="32"/>
      <c r="LN126" s="32"/>
      <c r="LO126" s="32"/>
      <c r="LP126" s="32"/>
      <c r="LQ126" s="32"/>
    </row>
    <row r="127" spans="2:329" x14ac:dyDescent="0.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32"/>
      <c r="ID127" s="32"/>
      <c r="IE127" s="32"/>
      <c r="IF127" s="32"/>
      <c r="IG127" s="32"/>
      <c r="IH127" s="32"/>
      <c r="II127" s="32"/>
      <c r="IJ127" s="32"/>
      <c r="IK127" s="32"/>
      <c r="IL127" s="32"/>
      <c r="IM127" s="32"/>
      <c r="IN127" s="32"/>
      <c r="IO127" s="32"/>
      <c r="IP127" s="32"/>
      <c r="IQ127" s="32"/>
      <c r="IR127" s="32"/>
      <c r="IS127" s="32"/>
      <c r="IT127" s="32"/>
      <c r="IU127" s="32"/>
      <c r="IV127" s="32"/>
      <c r="IW127" s="32"/>
      <c r="IX127" s="32"/>
      <c r="IY127" s="32"/>
      <c r="IZ127" s="32"/>
      <c r="JA127" s="32"/>
      <c r="JB127" s="32"/>
      <c r="JC127" s="32"/>
      <c r="JD127" s="32"/>
      <c r="JE127" s="32"/>
      <c r="JF127" s="32"/>
      <c r="JG127" s="32"/>
      <c r="JH127" s="32"/>
      <c r="JI127" s="32"/>
      <c r="JJ127" s="32"/>
      <c r="JK127" s="32"/>
      <c r="JL127" s="32"/>
      <c r="JM127" s="32"/>
      <c r="JN127" s="32"/>
      <c r="JO127" s="32"/>
      <c r="JP127" s="32"/>
      <c r="JQ127" s="32"/>
      <c r="JR127" s="32"/>
      <c r="JS127" s="32"/>
      <c r="JT127" s="32"/>
      <c r="JU127" s="32"/>
      <c r="JV127" s="32"/>
      <c r="JW127" s="32"/>
      <c r="JX127" s="32"/>
      <c r="JY127" s="32"/>
      <c r="JZ127" s="32"/>
      <c r="KA127" s="32"/>
      <c r="KB127" s="32"/>
      <c r="KC127" s="32"/>
      <c r="KD127" s="32"/>
      <c r="KE127" s="32"/>
      <c r="KF127" s="32"/>
      <c r="KG127" s="32"/>
      <c r="KH127" s="32"/>
      <c r="KI127" s="32"/>
      <c r="KJ127" s="32"/>
      <c r="KK127" s="32"/>
      <c r="KL127" s="32"/>
      <c r="KM127" s="32"/>
      <c r="KN127" s="32"/>
      <c r="KO127" s="32"/>
      <c r="KP127" s="32"/>
      <c r="KQ127" s="32"/>
      <c r="KR127" s="32"/>
      <c r="KS127" s="32"/>
      <c r="KT127" s="32"/>
      <c r="KU127" s="32"/>
      <c r="KV127" s="32"/>
      <c r="KW127" s="32"/>
      <c r="KX127" s="32"/>
      <c r="KY127" s="32"/>
      <c r="KZ127" s="32"/>
      <c r="LA127" s="32"/>
      <c r="LB127" s="32"/>
      <c r="LC127" s="32"/>
      <c r="LD127" s="32"/>
      <c r="LE127" s="32"/>
      <c r="LF127" s="32"/>
      <c r="LG127" s="32"/>
      <c r="LH127" s="32"/>
      <c r="LI127" s="32"/>
      <c r="LJ127" s="32"/>
      <c r="LK127" s="32"/>
      <c r="LL127" s="32"/>
      <c r="LM127" s="32"/>
      <c r="LN127" s="32"/>
      <c r="LO127" s="32"/>
      <c r="LP127" s="32"/>
      <c r="LQ127" s="32"/>
    </row>
    <row r="128" spans="2:329" x14ac:dyDescent="0.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c r="HS128" s="32"/>
      <c r="HT128" s="32"/>
      <c r="HU128" s="32"/>
      <c r="HV128" s="32"/>
      <c r="HW128" s="32"/>
      <c r="HX128" s="32"/>
      <c r="HY128" s="32"/>
      <c r="HZ128" s="32"/>
      <c r="IA128" s="32"/>
      <c r="IB128" s="32"/>
      <c r="IC128" s="32"/>
      <c r="ID128" s="32"/>
      <c r="IE128" s="32"/>
      <c r="IF128" s="32"/>
      <c r="IG128" s="32"/>
      <c r="IH128" s="32"/>
      <c r="II128" s="32"/>
      <c r="IJ128" s="32"/>
      <c r="IK128" s="32"/>
      <c r="IL128" s="32"/>
      <c r="IM128" s="32"/>
      <c r="IN128" s="32"/>
      <c r="IO128" s="32"/>
      <c r="IP128" s="32"/>
      <c r="IQ128" s="32"/>
      <c r="IR128" s="32"/>
      <c r="IS128" s="32"/>
      <c r="IT128" s="32"/>
      <c r="IU128" s="32"/>
      <c r="IV128" s="32"/>
      <c r="IW128" s="32"/>
      <c r="IX128" s="32"/>
      <c r="IY128" s="32"/>
      <c r="IZ128" s="32"/>
      <c r="JA128" s="32"/>
      <c r="JB128" s="32"/>
      <c r="JC128" s="32"/>
      <c r="JD128" s="32"/>
      <c r="JE128" s="32"/>
      <c r="JF128" s="32"/>
      <c r="JG128" s="32"/>
      <c r="JH128" s="32"/>
      <c r="JI128" s="32"/>
      <c r="JJ128" s="32"/>
      <c r="JK128" s="32"/>
      <c r="JL128" s="32"/>
      <c r="JM128" s="32"/>
      <c r="JN128" s="32"/>
      <c r="JO128" s="32"/>
      <c r="JP128" s="32"/>
      <c r="JQ128" s="32"/>
      <c r="JR128" s="32"/>
      <c r="JS128" s="32"/>
      <c r="JT128" s="32"/>
      <c r="JU128" s="32"/>
      <c r="JV128" s="32"/>
      <c r="JW128" s="32"/>
      <c r="JX128" s="32"/>
      <c r="JY128" s="32"/>
      <c r="JZ128" s="32"/>
      <c r="KA128" s="32"/>
      <c r="KB128" s="32"/>
      <c r="KC128" s="32"/>
      <c r="KD128" s="32"/>
      <c r="KE128" s="32"/>
      <c r="KF128" s="32"/>
      <c r="KG128" s="32"/>
      <c r="KH128" s="32"/>
      <c r="KI128" s="32"/>
      <c r="KJ128" s="32"/>
      <c r="KK128" s="32"/>
      <c r="KL128" s="32"/>
      <c r="KM128" s="32"/>
      <c r="KN128" s="32"/>
      <c r="KO128" s="32"/>
      <c r="KP128" s="32"/>
      <c r="KQ128" s="32"/>
      <c r="KR128" s="32"/>
      <c r="KS128" s="32"/>
      <c r="KT128" s="32"/>
      <c r="KU128" s="32"/>
      <c r="KV128" s="32"/>
      <c r="KW128" s="32"/>
      <c r="KX128" s="32"/>
      <c r="KY128" s="32"/>
      <c r="KZ128" s="32"/>
      <c r="LA128" s="32"/>
      <c r="LB128" s="32"/>
      <c r="LC128" s="32"/>
      <c r="LD128" s="32"/>
      <c r="LE128" s="32"/>
      <c r="LF128" s="32"/>
      <c r="LG128" s="32"/>
      <c r="LH128" s="32"/>
      <c r="LI128" s="32"/>
      <c r="LJ128" s="32"/>
      <c r="LK128" s="32"/>
      <c r="LL128" s="32"/>
      <c r="LM128" s="32"/>
      <c r="LN128" s="32"/>
      <c r="LO128" s="32"/>
      <c r="LP128" s="32"/>
      <c r="LQ128" s="32"/>
    </row>
    <row r="129" spans="2:329" x14ac:dyDescent="0.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c r="IM129" s="32"/>
      <c r="IN129" s="32"/>
      <c r="IO129" s="32"/>
      <c r="IP129" s="32"/>
      <c r="IQ129" s="32"/>
      <c r="IR129" s="32"/>
      <c r="IS129" s="32"/>
      <c r="IT129" s="32"/>
      <c r="IU129" s="32"/>
      <c r="IV129" s="32"/>
      <c r="IW129" s="32"/>
      <c r="IX129" s="32"/>
      <c r="IY129" s="32"/>
      <c r="IZ129" s="32"/>
      <c r="JA129" s="32"/>
      <c r="JB129" s="32"/>
      <c r="JC129" s="32"/>
      <c r="JD129" s="32"/>
      <c r="JE129" s="32"/>
      <c r="JF129" s="32"/>
      <c r="JG129" s="32"/>
      <c r="JH129" s="32"/>
      <c r="JI129" s="32"/>
      <c r="JJ129" s="32"/>
      <c r="JK129" s="32"/>
      <c r="JL129" s="32"/>
      <c r="JM129" s="32"/>
      <c r="JN129" s="32"/>
      <c r="JO129" s="32"/>
      <c r="JP129" s="32"/>
      <c r="JQ129" s="32"/>
      <c r="JR129" s="32"/>
      <c r="JS129" s="32"/>
      <c r="JT129" s="32"/>
      <c r="JU129" s="32"/>
      <c r="JV129" s="32"/>
      <c r="JW129" s="32"/>
      <c r="JX129" s="32"/>
      <c r="JY129" s="32"/>
      <c r="JZ129" s="32"/>
      <c r="KA129" s="32"/>
      <c r="KB129" s="32"/>
      <c r="KC129" s="32"/>
      <c r="KD129" s="32"/>
      <c r="KE129" s="32"/>
      <c r="KF129" s="32"/>
      <c r="KG129" s="32"/>
      <c r="KH129" s="32"/>
      <c r="KI129" s="32"/>
      <c r="KJ129" s="32"/>
      <c r="KK129" s="32"/>
      <c r="KL129" s="32"/>
      <c r="KM129" s="32"/>
      <c r="KN129" s="32"/>
      <c r="KO129" s="32"/>
      <c r="KP129" s="32"/>
      <c r="KQ129" s="32"/>
      <c r="KR129" s="32"/>
      <c r="KS129" s="32"/>
      <c r="KT129" s="32"/>
      <c r="KU129" s="32"/>
      <c r="KV129" s="32"/>
      <c r="KW129" s="32"/>
      <c r="KX129" s="32"/>
      <c r="KY129" s="32"/>
      <c r="KZ129" s="32"/>
      <c r="LA129" s="32"/>
      <c r="LB129" s="32"/>
      <c r="LC129" s="32"/>
      <c r="LD129" s="32"/>
      <c r="LE129" s="32"/>
      <c r="LF129" s="32"/>
      <c r="LG129" s="32"/>
      <c r="LH129" s="32"/>
      <c r="LI129" s="32"/>
      <c r="LJ129" s="32"/>
      <c r="LK129" s="32"/>
      <c r="LL129" s="32"/>
      <c r="LM129" s="32"/>
      <c r="LN129" s="32"/>
      <c r="LO129" s="32"/>
      <c r="LP129" s="32"/>
      <c r="LQ129" s="32"/>
    </row>
    <row r="130" spans="2:329" x14ac:dyDescent="0.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c r="IU130" s="32"/>
      <c r="IV130" s="32"/>
      <c r="IW130" s="32"/>
      <c r="IX130" s="32"/>
      <c r="IY130" s="32"/>
      <c r="IZ130" s="32"/>
      <c r="JA130" s="32"/>
      <c r="JB130" s="32"/>
      <c r="JC130" s="32"/>
      <c r="JD130" s="32"/>
      <c r="JE130" s="32"/>
      <c r="JF130" s="32"/>
      <c r="JG130" s="32"/>
      <c r="JH130" s="32"/>
      <c r="JI130" s="32"/>
      <c r="JJ130" s="32"/>
      <c r="JK130" s="32"/>
      <c r="JL130" s="32"/>
      <c r="JM130" s="32"/>
      <c r="JN130" s="32"/>
      <c r="JO130" s="32"/>
      <c r="JP130" s="32"/>
      <c r="JQ130" s="32"/>
      <c r="JR130" s="32"/>
      <c r="JS130" s="32"/>
      <c r="JT130" s="32"/>
      <c r="JU130" s="32"/>
      <c r="JV130" s="32"/>
      <c r="JW130" s="32"/>
      <c r="JX130" s="32"/>
      <c r="JY130" s="32"/>
      <c r="JZ130" s="32"/>
      <c r="KA130" s="32"/>
      <c r="KB130" s="32"/>
      <c r="KC130" s="32"/>
      <c r="KD130" s="32"/>
      <c r="KE130" s="32"/>
      <c r="KF130" s="32"/>
      <c r="KG130" s="32"/>
      <c r="KH130" s="32"/>
      <c r="KI130" s="32"/>
      <c r="KJ130" s="32"/>
      <c r="KK130" s="32"/>
      <c r="KL130" s="32"/>
      <c r="KM130" s="32"/>
      <c r="KN130" s="32"/>
      <c r="KO130" s="32"/>
      <c r="KP130" s="32"/>
      <c r="KQ130" s="32"/>
      <c r="KR130" s="32"/>
      <c r="KS130" s="32"/>
      <c r="KT130" s="32"/>
      <c r="KU130" s="32"/>
      <c r="KV130" s="32"/>
      <c r="KW130" s="32"/>
      <c r="KX130" s="32"/>
      <c r="KY130" s="32"/>
      <c r="KZ130" s="32"/>
      <c r="LA130" s="32"/>
      <c r="LB130" s="32"/>
      <c r="LC130" s="32"/>
      <c r="LD130" s="32"/>
      <c r="LE130" s="32"/>
      <c r="LF130" s="32"/>
      <c r="LG130" s="32"/>
      <c r="LH130" s="32"/>
      <c r="LI130" s="32"/>
      <c r="LJ130" s="32"/>
      <c r="LK130" s="32"/>
      <c r="LL130" s="32"/>
      <c r="LM130" s="32"/>
      <c r="LN130" s="32"/>
      <c r="LO130" s="32"/>
      <c r="LP130" s="32"/>
      <c r="LQ130" s="32"/>
    </row>
    <row r="131" spans="2:329" x14ac:dyDescent="0.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c r="IV131" s="32"/>
      <c r="IW131" s="32"/>
      <c r="IX131" s="32"/>
      <c r="IY131" s="32"/>
      <c r="IZ131" s="32"/>
      <c r="JA131" s="32"/>
      <c r="JB131" s="32"/>
      <c r="JC131" s="32"/>
      <c r="JD131" s="32"/>
      <c r="JE131" s="32"/>
      <c r="JF131" s="32"/>
      <c r="JG131" s="32"/>
      <c r="JH131" s="32"/>
      <c r="JI131" s="32"/>
      <c r="JJ131" s="32"/>
      <c r="JK131" s="32"/>
      <c r="JL131" s="32"/>
      <c r="JM131" s="32"/>
      <c r="JN131" s="32"/>
      <c r="JO131" s="32"/>
      <c r="JP131" s="32"/>
      <c r="JQ131" s="32"/>
      <c r="JR131" s="32"/>
      <c r="JS131" s="32"/>
      <c r="JT131" s="32"/>
      <c r="JU131" s="32"/>
      <c r="JV131" s="32"/>
      <c r="JW131" s="32"/>
      <c r="JX131" s="32"/>
      <c r="JY131" s="32"/>
      <c r="JZ131" s="32"/>
      <c r="KA131" s="32"/>
      <c r="KB131" s="32"/>
      <c r="KC131" s="32"/>
      <c r="KD131" s="32"/>
      <c r="KE131" s="32"/>
      <c r="KF131" s="32"/>
      <c r="KG131" s="32"/>
      <c r="KH131" s="32"/>
      <c r="KI131" s="32"/>
      <c r="KJ131" s="32"/>
      <c r="KK131" s="32"/>
      <c r="KL131" s="32"/>
      <c r="KM131" s="32"/>
      <c r="KN131" s="32"/>
      <c r="KO131" s="32"/>
      <c r="KP131" s="32"/>
      <c r="KQ131" s="32"/>
      <c r="KR131" s="32"/>
      <c r="KS131" s="32"/>
      <c r="KT131" s="32"/>
      <c r="KU131" s="32"/>
      <c r="KV131" s="32"/>
      <c r="KW131" s="32"/>
      <c r="KX131" s="32"/>
      <c r="KY131" s="32"/>
      <c r="KZ131" s="32"/>
      <c r="LA131" s="32"/>
      <c r="LB131" s="32"/>
      <c r="LC131" s="32"/>
      <c r="LD131" s="32"/>
      <c r="LE131" s="32"/>
      <c r="LF131" s="32"/>
      <c r="LG131" s="32"/>
      <c r="LH131" s="32"/>
      <c r="LI131" s="32"/>
      <c r="LJ131" s="32"/>
      <c r="LK131" s="32"/>
      <c r="LL131" s="32"/>
      <c r="LM131" s="32"/>
      <c r="LN131" s="32"/>
      <c r="LO131" s="32"/>
      <c r="LP131" s="32"/>
      <c r="LQ131" s="32"/>
    </row>
    <row r="132" spans="2:329" x14ac:dyDescent="0.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c r="IV132" s="32"/>
      <c r="IW132" s="32"/>
      <c r="IX132" s="32"/>
      <c r="IY132" s="32"/>
      <c r="IZ132" s="32"/>
      <c r="JA132" s="32"/>
      <c r="JB132" s="32"/>
      <c r="JC132" s="32"/>
      <c r="JD132" s="32"/>
      <c r="JE132" s="32"/>
      <c r="JF132" s="32"/>
      <c r="JG132" s="32"/>
      <c r="JH132" s="32"/>
      <c r="JI132" s="32"/>
      <c r="JJ132" s="32"/>
      <c r="JK132" s="32"/>
      <c r="JL132" s="32"/>
      <c r="JM132" s="32"/>
      <c r="JN132" s="32"/>
      <c r="JO132" s="32"/>
      <c r="JP132" s="32"/>
      <c r="JQ132" s="32"/>
      <c r="JR132" s="32"/>
      <c r="JS132" s="32"/>
      <c r="JT132" s="32"/>
      <c r="JU132" s="32"/>
      <c r="JV132" s="32"/>
      <c r="JW132" s="32"/>
      <c r="JX132" s="32"/>
      <c r="JY132" s="32"/>
      <c r="JZ132" s="32"/>
      <c r="KA132" s="32"/>
      <c r="KB132" s="32"/>
      <c r="KC132" s="32"/>
      <c r="KD132" s="32"/>
      <c r="KE132" s="32"/>
      <c r="KF132" s="32"/>
      <c r="KG132" s="32"/>
      <c r="KH132" s="32"/>
      <c r="KI132" s="32"/>
      <c r="KJ132" s="32"/>
      <c r="KK132" s="32"/>
      <c r="KL132" s="32"/>
      <c r="KM132" s="32"/>
      <c r="KN132" s="32"/>
      <c r="KO132" s="32"/>
      <c r="KP132" s="32"/>
      <c r="KQ132" s="32"/>
      <c r="KR132" s="32"/>
      <c r="KS132" s="32"/>
      <c r="KT132" s="32"/>
      <c r="KU132" s="32"/>
      <c r="KV132" s="32"/>
      <c r="KW132" s="32"/>
      <c r="KX132" s="32"/>
      <c r="KY132" s="32"/>
      <c r="KZ132" s="32"/>
      <c r="LA132" s="32"/>
      <c r="LB132" s="32"/>
      <c r="LC132" s="32"/>
      <c r="LD132" s="32"/>
      <c r="LE132" s="32"/>
      <c r="LF132" s="32"/>
      <c r="LG132" s="32"/>
      <c r="LH132" s="32"/>
      <c r="LI132" s="32"/>
      <c r="LJ132" s="32"/>
      <c r="LK132" s="32"/>
      <c r="LL132" s="32"/>
      <c r="LM132" s="32"/>
      <c r="LN132" s="32"/>
      <c r="LO132" s="32"/>
      <c r="LP132" s="32"/>
      <c r="LQ132" s="32"/>
    </row>
    <row r="133" spans="2:329" x14ac:dyDescent="0.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c r="IX133" s="32"/>
      <c r="IY133" s="32"/>
      <c r="IZ133" s="32"/>
      <c r="JA133" s="32"/>
      <c r="JB133" s="32"/>
      <c r="JC133" s="32"/>
      <c r="JD133" s="32"/>
      <c r="JE133" s="32"/>
      <c r="JF133" s="32"/>
      <c r="JG133" s="32"/>
      <c r="JH133" s="32"/>
      <c r="JI133" s="32"/>
      <c r="JJ133" s="32"/>
      <c r="JK133" s="32"/>
      <c r="JL133" s="32"/>
      <c r="JM133" s="32"/>
      <c r="JN133" s="32"/>
      <c r="JO133" s="32"/>
      <c r="JP133" s="32"/>
      <c r="JQ133" s="32"/>
      <c r="JR133" s="32"/>
      <c r="JS133" s="32"/>
      <c r="JT133" s="32"/>
      <c r="JU133" s="32"/>
      <c r="JV133" s="32"/>
      <c r="JW133" s="32"/>
      <c r="JX133" s="32"/>
      <c r="JY133" s="32"/>
      <c r="JZ133" s="32"/>
      <c r="KA133" s="32"/>
      <c r="KB133" s="32"/>
      <c r="KC133" s="32"/>
      <c r="KD133" s="32"/>
      <c r="KE133" s="32"/>
      <c r="KF133" s="32"/>
      <c r="KG133" s="32"/>
      <c r="KH133" s="32"/>
      <c r="KI133" s="32"/>
      <c r="KJ133" s="32"/>
      <c r="KK133" s="32"/>
      <c r="KL133" s="32"/>
      <c r="KM133" s="32"/>
      <c r="KN133" s="32"/>
      <c r="KO133" s="32"/>
      <c r="KP133" s="32"/>
      <c r="KQ133" s="32"/>
      <c r="KR133" s="32"/>
      <c r="KS133" s="32"/>
      <c r="KT133" s="32"/>
      <c r="KU133" s="32"/>
      <c r="KV133" s="32"/>
      <c r="KW133" s="32"/>
      <c r="KX133" s="32"/>
      <c r="KY133" s="32"/>
      <c r="KZ133" s="32"/>
      <c r="LA133" s="32"/>
      <c r="LB133" s="32"/>
      <c r="LC133" s="32"/>
      <c r="LD133" s="32"/>
      <c r="LE133" s="32"/>
      <c r="LF133" s="32"/>
      <c r="LG133" s="32"/>
      <c r="LH133" s="32"/>
      <c r="LI133" s="32"/>
      <c r="LJ133" s="32"/>
      <c r="LK133" s="32"/>
      <c r="LL133" s="32"/>
      <c r="LM133" s="32"/>
      <c r="LN133" s="32"/>
      <c r="LO133" s="32"/>
      <c r="LP133" s="32"/>
      <c r="LQ133" s="32"/>
    </row>
    <row r="134" spans="2:329" x14ac:dyDescent="0.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c r="IW134" s="32"/>
      <c r="IX134" s="32"/>
      <c r="IY134" s="32"/>
      <c r="IZ134" s="32"/>
      <c r="JA134" s="32"/>
      <c r="JB134" s="32"/>
      <c r="JC134" s="32"/>
      <c r="JD134" s="32"/>
      <c r="JE134" s="32"/>
      <c r="JF134" s="32"/>
      <c r="JG134" s="32"/>
      <c r="JH134" s="32"/>
      <c r="JI134" s="32"/>
      <c r="JJ134" s="32"/>
      <c r="JK134" s="32"/>
      <c r="JL134" s="32"/>
      <c r="JM134" s="32"/>
      <c r="JN134" s="32"/>
      <c r="JO134" s="32"/>
      <c r="JP134" s="32"/>
      <c r="JQ134" s="32"/>
      <c r="JR134" s="32"/>
      <c r="JS134" s="32"/>
      <c r="JT134" s="32"/>
      <c r="JU134" s="32"/>
      <c r="JV134" s="32"/>
      <c r="JW134" s="32"/>
      <c r="JX134" s="32"/>
      <c r="JY134" s="32"/>
      <c r="JZ134" s="32"/>
      <c r="KA134" s="32"/>
      <c r="KB134" s="32"/>
      <c r="KC134" s="32"/>
      <c r="KD134" s="32"/>
      <c r="KE134" s="32"/>
      <c r="KF134" s="32"/>
      <c r="KG134" s="32"/>
      <c r="KH134" s="32"/>
      <c r="KI134" s="32"/>
      <c r="KJ134" s="32"/>
      <c r="KK134" s="32"/>
      <c r="KL134" s="32"/>
      <c r="KM134" s="32"/>
      <c r="KN134" s="32"/>
      <c r="KO134" s="32"/>
      <c r="KP134" s="32"/>
      <c r="KQ134" s="32"/>
      <c r="KR134" s="32"/>
      <c r="KS134" s="32"/>
      <c r="KT134" s="32"/>
      <c r="KU134" s="32"/>
      <c r="KV134" s="32"/>
      <c r="KW134" s="32"/>
      <c r="KX134" s="32"/>
      <c r="KY134" s="32"/>
      <c r="KZ134" s="32"/>
      <c r="LA134" s="32"/>
      <c r="LB134" s="32"/>
      <c r="LC134" s="32"/>
      <c r="LD134" s="32"/>
      <c r="LE134" s="32"/>
      <c r="LF134" s="32"/>
      <c r="LG134" s="32"/>
      <c r="LH134" s="32"/>
      <c r="LI134" s="32"/>
      <c r="LJ134" s="32"/>
      <c r="LK134" s="32"/>
      <c r="LL134" s="32"/>
      <c r="LM134" s="32"/>
      <c r="LN134" s="32"/>
      <c r="LO134" s="32"/>
      <c r="LP134" s="32"/>
      <c r="LQ134" s="32"/>
    </row>
    <row r="135" spans="2:329" x14ac:dyDescent="0.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c r="IW135" s="32"/>
      <c r="IX135" s="32"/>
      <c r="IY135" s="32"/>
      <c r="IZ135" s="32"/>
      <c r="JA135" s="32"/>
      <c r="JB135" s="32"/>
      <c r="JC135" s="32"/>
      <c r="JD135" s="32"/>
      <c r="JE135" s="32"/>
      <c r="JF135" s="32"/>
      <c r="JG135" s="32"/>
      <c r="JH135" s="32"/>
      <c r="JI135" s="32"/>
      <c r="JJ135" s="32"/>
      <c r="JK135" s="32"/>
      <c r="JL135" s="32"/>
      <c r="JM135" s="32"/>
      <c r="JN135" s="32"/>
      <c r="JO135" s="32"/>
      <c r="JP135" s="32"/>
      <c r="JQ135" s="32"/>
      <c r="JR135" s="32"/>
      <c r="JS135" s="32"/>
      <c r="JT135" s="32"/>
      <c r="JU135" s="32"/>
      <c r="JV135" s="32"/>
      <c r="JW135" s="32"/>
      <c r="JX135" s="32"/>
      <c r="JY135" s="32"/>
      <c r="JZ135" s="32"/>
      <c r="KA135" s="32"/>
      <c r="KB135" s="32"/>
      <c r="KC135" s="32"/>
      <c r="KD135" s="32"/>
      <c r="KE135" s="32"/>
      <c r="KF135" s="32"/>
      <c r="KG135" s="32"/>
      <c r="KH135" s="32"/>
      <c r="KI135" s="32"/>
      <c r="KJ135" s="32"/>
      <c r="KK135" s="32"/>
      <c r="KL135" s="32"/>
      <c r="KM135" s="32"/>
      <c r="KN135" s="32"/>
      <c r="KO135" s="32"/>
      <c r="KP135" s="32"/>
      <c r="KQ135" s="32"/>
      <c r="KR135" s="32"/>
      <c r="KS135" s="32"/>
      <c r="KT135" s="32"/>
      <c r="KU135" s="32"/>
      <c r="KV135" s="32"/>
      <c r="KW135" s="32"/>
      <c r="KX135" s="32"/>
      <c r="KY135" s="32"/>
      <c r="KZ135" s="32"/>
      <c r="LA135" s="32"/>
      <c r="LB135" s="32"/>
      <c r="LC135" s="32"/>
      <c r="LD135" s="32"/>
      <c r="LE135" s="32"/>
      <c r="LF135" s="32"/>
      <c r="LG135" s="32"/>
      <c r="LH135" s="32"/>
      <c r="LI135" s="32"/>
      <c r="LJ135" s="32"/>
      <c r="LK135" s="32"/>
      <c r="LL135" s="32"/>
      <c r="LM135" s="32"/>
      <c r="LN135" s="32"/>
      <c r="LO135" s="32"/>
      <c r="LP135" s="32"/>
      <c r="LQ135" s="32"/>
    </row>
    <row r="136" spans="2:329" x14ac:dyDescent="0.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c r="IW136" s="32"/>
      <c r="IX136" s="32"/>
      <c r="IY136" s="32"/>
      <c r="IZ136" s="32"/>
      <c r="JA136" s="32"/>
      <c r="JB136" s="32"/>
      <c r="JC136" s="32"/>
      <c r="JD136" s="32"/>
      <c r="JE136" s="32"/>
      <c r="JF136" s="32"/>
      <c r="JG136" s="32"/>
      <c r="JH136" s="32"/>
      <c r="JI136" s="32"/>
      <c r="JJ136" s="32"/>
      <c r="JK136" s="32"/>
      <c r="JL136" s="32"/>
      <c r="JM136" s="32"/>
      <c r="JN136" s="32"/>
      <c r="JO136" s="32"/>
      <c r="JP136" s="32"/>
      <c r="JQ136" s="32"/>
      <c r="JR136" s="32"/>
      <c r="JS136" s="32"/>
      <c r="JT136" s="32"/>
      <c r="JU136" s="32"/>
      <c r="JV136" s="32"/>
      <c r="JW136" s="32"/>
      <c r="JX136" s="32"/>
      <c r="JY136" s="32"/>
      <c r="JZ136" s="32"/>
      <c r="KA136" s="32"/>
      <c r="KB136" s="32"/>
      <c r="KC136" s="32"/>
      <c r="KD136" s="32"/>
      <c r="KE136" s="32"/>
      <c r="KF136" s="32"/>
      <c r="KG136" s="32"/>
      <c r="KH136" s="32"/>
      <c r="KI136" s="32"/>
      <c r="KJ136" s="32"/>
      <c r="KK136" s="32"/>
      <c r="KL136" s="32"/>
      <c r="KM136" s="32"/>
      <c r="KN136" s="32"/>
      <c r="KO136" s="32"/>
      <c r="KP136" s="32"/>
      <c r="KQ136" s="32"/>
      <c r="KR136" s="32"/>
      <c r="KS136" s="32"/>
      <c r="KT136" s="32"/>
      <c r="KU136" s="32"/>
      <c r="KV136" s="32"/>
      <c r="KW136" s="32"/>
      <c r="KX136" s="32"/>
      <c r="KY136" s="32"/>
      <c r="KZ136" s="32"/>
      <c r="LA136" s="32"/>
      <c r="LB136" s="32"/>
      <c r="LC136" s="32"/>
      <c r="LD136" s="32"/>
      <c r="LE136" s="32"/>
      <c r="LF136" s="32"/>
      <c r="LG136" s="32"/>
      <c r="LH136" s="32"/>
      <c r="LI136" s="32"/>
      <c r="LJ136" s="32"/>
      <c r="LK136" s="32"/>
      <c r="LL136" s="32"/>
      <c r="LM136" s="32"/>
      <c r="LN136" s="32"/>
      <c r="LO136" s="32"/>
      <c r="LP136" s="32"/>
      <c r="LQ136" s="32"/>
    </row>
    <row r="137" spans="2:329" x14ac:dyDescent="0.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c r="IW137" s="32"/>
      <c r="IX137" s="32"/>
      <c r="IY137" s="32"/>
      <c r="IZ137" s="32"/>
      <c r="JA137" s="32"/>
      <c r="JB137" s="32"/>
      <c r="JC137" s="32"/>
      <c r="JD137" s="32"/>
      <c r="JE137" s="32"/>
      <c r="JF137" s="32"/>
      <c r="JG137" s="32"/>
      <c r="JH137" s="32"/>
      <c r="JI137" s="32"/>
      <c r="JJ137" s="32"/>
      <c r="JK137" s="32"/>
      <c r="JL137" s="32"/>
      <c r="JM137" s="32"/>
      <c r="JN137" s="32"/>
      <c r="JO137" s="32"/>
      <c r="JP137" s="32"/>
      <c r="JQ137" s="32"/>
      <c r="JR137" s="32"/>
      <c r="JS137" s="32"/>
      <c r="JT137" s="32"/>
      <c r="JU137" s="32"/>
      <c r="JV137" s="32"/>
      <c r="JW137" s="32"/>
      <c r="JX137" s="32"/>
      <c r="JY137" s="32"/>
      <c r="JZ137" s="32"/>
      <c r="KA137" s="32"/>
      <c r="KB137" s="32"/>
      <c r="KC137" s="32"/>
      <c r="KD137" s="32"/>
      <c r="KE137" s="32"/>
      <c r="KF137" s="32"/>
      <c r="KG137" s="32"/>
      <c r="KH137" s="32"/>
      <c r="KI137" s="32"/>
      <c r="KJ137" s="32"/>
      <c r="KK137" s="32"/>
      <c r="KL137" s="32"/>
      <c r="KM137" s="32"/>
      <c r="KN137" s="32"/>
      <c r="KO137" s="32"/>
      <c r="KP137" s="32"/>
      <c r="KQ137" s="32"/>
      <c r="KR137" s="32"/>
      <c r="KS137" s="32"/>
      <c r="KT137" s="32"/>
      <c r="KU137" s="32"/>
      <c r="KV137" s="32"/>
      <c r="KW137" s="32"/>
      <c r="KX137" s="32"/>
      <c r="KY137" s="32"/>
      <c r="KZ137" s="32"/>
      <c r="LA137" s="32"/>
      <c r="LB137" s="32"/>
      <c r="LC137" s="32"/>
      <c r="LD137" s="32"/>
      <c r="LE137" s="32"/>
      <c r="LF137" s="32"/>
      <c r="LG137" s="32"/>
      <c r="LH137" s="32"/>
      <c r="LI137" s="32"/>
      <c r="LJ137" s="32"/>
      <c r="LK137" s="32"/>
      <c r="LL137" s="32"/>
      <c r="LM137" s="32"/>
      <c r="LN137" s="32"/>
      <c r="LO137" s="32"/>
      <c r="LP137" s="32"/>
      <c r="LQ137" s="32"/>
    </row>
    <row r="138" spans="2:329" x14ac:dyDescent="0.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c r="IV138" s="32"/>
      <c r="IW138" s="32"/>
      <c r="IX138" s="32"/>
      <c r="IY138" s="32"/>
      <c r="IZ138" s="32"/>
      <c r="JA138" s="32"/>
      <c r="JB138" s="32"/>
      <c r="JC138" s="32"/>
      <c r="JD138" s="32"/>
      <c r="JE138" s="32"/>
      <c r="JF138" s="32"/>
      <c r="JG138" s="32"/>
      <c r="JH138" s="32"/>
      <c r="JI138" s="32"/>
      <c r="JJ138" s="32"/>
      <c r="JK138" s="32"/>
      <c r="JL138" s="32"/>
      <c r="JM138" s="32"/>
      <c r="JN138" s="32"/>
      <c r="JO138" s="32"/>
      <c r="JP138" s="32"/>
      <c r="JQ138" s="32"/>
      <c r="JR138" s="32"/>
      <c r="JS138" s="32"/>
      <c r="JT138" s="32"/>
      <c r="JU138" s="32"/>
      <c r="JV138" s="32"/>
      <c r="JW138" s="32"/>
      <c r="JX138" s="32"/>
      <c r="JY138" s="32"/>
      <c r="JZ138" s="32"/>
      <c r="KA138" s="32"/>
      <c r="KB138" s="32"/>
      <c r="KC138" s="32"/>
      <c r="KD138" s="32"/>
      <c r="KE138" s="32"/>
      <c r="KF138" s="32"/>
      <c r="KG138" s="32"/>
      <c r="KH138" s="32"/>
      <c r="KI138" s="32"/>
      <c r="KJ138" s="32"/>
      <c r="KK138" s="32"/>
      <c r="KL138" s="32"/>
      <c r="KM138" s="32"/>
      <c r="KN138" s="32"/>
      <c r="KO138" s="32"/>
      <c r="KP138" s="32"/>
      <c r="KQ138" s="32"/>
      <c r="KR138" s="32"/>
      <c r="KS138" s="32"/>
      <c r="KT138" s="32"/>
      <c r="KU138" s="32"/>
      <c r="KV138" s="32"/>
      <c r="KW138" s="32"/>
      <c r="KX138" s="32"/>
      <c r="KY138" s="32"/>
      <c r="KZ138" s="32"/>
      <c r="LA138" s="32"/>
      <c r="LB138" s="32"/>
      <c r="LC138" s="32"/>
      <c r="LD138" s="32"/>
      <c r="LE138" s="32"/>
      <c r="LF138" s="32"/>
      <c r="LG138" s="32"/>
      <c r="LH138" s="32"/>
      <c r="LI138" s="32"/>
      <c r="LJ138" s="32"/>
      <c r="LK138" s="32"/>
      <c r="LL138" s="32"/>
      <c r="LM138" s="32"/>
      <c r="LN138" s="32"/>
      <c r="LO138" s="32"/>
      <c r="LP138" s="32"/>
      <c r="LQ138" s="32"/>
    </row>
    <row r="139" spans="2:329" x14ac:dyDescent="0.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c r="IV139" s="32"/>
      <c r="IW139" s="32"/>
      <c r="IX139" s="32"/>
      <c r="IY139" s="32"/>
      <c r="IZ139" s="32"/>
      <c r="JA139" s="32"/>
      <c r="JB139" s="32"/>
      <c r="JC139" s="32"/>
      <c r="JD139" s="32"/>
      <c r="JE139" s="32"/>
      <c r="JF139" s="32"/>
      <c r="JG139" s="32"/>
      <c r="JH139" s="32"/>
      <c r="JI139" s="32"/>
      <c r="JJ139" s="32"/>
      <c r="JK139" s="32"/>
      <c r="JL139" s="32"/>
      <c r="JM139" s="32"/>
      <c r="JN139" s="32"/>
      <c r="JO139" s="32"/>
      <c r="JP139" s="32"/>
      <c r="JQ139" s="32"/>
      <c r="JR139" s="32"/>
      <c r="JS139" s="32"/>
      <c r="JT139" s="32"/>
      <c r="JU139" s="32"/>
      <c r="JV139" s="32"/>
      <c r="JW139" s="32"/>
      <c r="JX139" s="32"/>
      <c r="JY139" s="32"/>
      <c r="JZ139" s="32"/>
      <c r="KA139" s="32"/>
      <c r="KB139" s="32"/>
      <c r="KC139" s="32"/>
      <c r="KD139" s="32"/>
      <c r="KE139" s="32"/>
      <c r="KF139" s="32"/>
      <c r="KG139" s="32"/>
      <c r="KH139" s="32"/>
      <c r="KI139" s="32"/>
      <c r="KJ139" s="32"/>
      <c r="KK139" s="32"/>
      <c r="KL139" s="32"/>
      <c r="KM139" s="32"/>
      <c r="KN139" s="32"/>
      <c r="KO139" s="32"/>
      <c r="KP139" s="32"/>
      <c r="KQ139" s="32"/>
      <c r="KR139" s="32"/>
      <c r="KS139" s="32"/>
      <c r="KT139" s="32"/>
      <c r="KU139" s="32"/>
      <c r="KV139" s="32"/>
      <c r="KW139" s="32"/>
      <c r="KX139" s="32"/>
      <c r="KY139" s="32"/>
      <c r="KZ139" s="32"/>
      <c r="LA139" s="32"/>
      <c r="LB139" s="32"/>
      <c r="LC139" s="32"/>
      <c r="LD139" s="32"/>
      <c r="LE139" s="32"/>
      <c r="LF139" s="32"/>
      <c r="LG139" s="32"/>
      <c r="LH139" s="32"/>
      <c r="LI139" s="32"/>
      <c r="LJ139" s="32"/>
      <c r="LK139" s="32"/>
      <c r="LL139" s="32"/>
      <c r="LM139" s="32"/>
      <c r="LN139" s="32"/>
      <c r="LO139" s="32"/>
      <c r="LP139" s="32"/>
      <c r="LQ139" s="32"/>
    </row>
    <row r="140" spans="2:329" x14ac:dyDescent="0.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c r="IM140" s="32"/>
      <c r="IN140" s="32"/>
      <c r="IO140" s="32"/>
      <c r="IP140" s="32"/>
      <c r="IQ140" s="32"/>
      <c r="IR140" s="32"/>
      <c r="IS140" s="32"/>
      <c r="IT140" s="32"/>
      <c r="IU140" s="32"/>
      <c r="IV140" s="32"/>
      <c r="IW140" s="32"/>
      <c r="IX140" s="32"/>
      <c r="IY140" s="32"/>
      <c r="IZ140" s="32"/>
      <c r="JA140" s="32"/>
      <c r="JB140" s="32"/>
      <c r="JC140" s="32"/>
      <c r="JD140" s="32"/>
      <c r="JE140" s="32"/>
      <c r="JF140" s="32"/>
      <c r="JG140" s="32"/>
      <c r="JH140" s="32"/>
      <c r="JI140" s="32"/>
      <c r="JJ140" s="32"/>
      <c r="JK140" s="32"/>
      <c r="JL140" s="32"/>
      <c r="JM140" s="32"/>
      <c r="JN140" s="32"/>
      <c r="JO140" s="32"/>
      <c r="JP140" s="32"/>
      <c r="JQ140" s="32"/>
      <c r="JR140" s="32"/>
      <c r="JS140" s="32"/>
      <c r="JT140" s="32"/>
      <c r="JU140" s="32"/>
      <c r="JV140" s="32"/>
      <c r="JW140" s="32"/>
      <c r="JX140" s="32"/>
      <c r="JY140" s="32"/>
      <c r="JZ140" s="32"/>
      <c r="KA140" s="32"/>
      <c r="KB140" s="32"/>
      <c r="KC140" s="32"/>
      <c r="KD140" s="32"/>
      <c r="KE140" s="32"/>
      <c r="KF140" s="32"/>
      <c r="KG140" s="32"/>
      <c r="KH140" s="32"/>
      <c r="KI140" s="32"/>
      <c r="KJ140" s="32"/>
      <c r="KK140" s="32"/>
      <c r="KL140" s="32"/>
      <c r="KM140" s="32"/>
      <c r="KN140" s="32"/>
      <c r="KO140" s="32"/>
      <c r="KP140" s="32"/>
      <c r="KQ140" s="32"/>
      <c r="KR140" s="32"/>
      <c r="KS140" s="32"/>
      <c r="KT140" s="32"/>
      <c r="KU140" s="32"/>
      <c r="KV140" s="32"/>
      <c r="KW140" s="32"/>
      <c r="KX140" s="32"/>
      <c r="KY140" s="32"/>
      <c r="KZ140" s="32"/>
      <c r="LA140" s="32"/>
      <c r="LB140" s="32"/>
      <c r="LC140" s="32"/>
      <c r="LD140" s="32"/>
      <c r="LE140" s="32"/>
      <c r="LF140" s="32"/>
      <c r="LG140" s="32"/>
      <c r="LH140" s="32"/>
      <c r="LI140" s="32"/>
      <c r="LJ140" s="32"/>
      <c r="LK140" s="32"/>
      <c r="LL140" s="32"/>
      <c r="LM140" s="32"/>
      <c r="LN140" s="32"/>
      <c r="LO140" s="32"/>
      <c r="LP140" s="32"/>
      <c r="LQ140" s="32"/>
    </row>
    <row r="141" spans="2:329" x14ac:dyDescent="0.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c r="IV141" s="32"/>
      <c r="IW141" s="32"/>
      <c r="IX141" s="32"/>
      <c r="IY141" s="32"/>
      <c r="IZ141" s="32"/>
      <c r="JA141" s="32"/>
      <c r="JB141" s="32"/>
      <c r="JC141" s="32"/>
      <c r="JD141" s="32"/>
      <c r="JE141" s="32"/>
      <c r="JF141" s="32"/>
      <c r="JG141" s="32"/>
      <c r="JH141" s="32"/>
      <c r="JI141" s="32"/>
      <c r="JJ141" s="32"/>
      <c r="JK141" s="32"/>
      <c r="JL141" s="32"/>
      <c r="JM141" s="32"/>
      <c r="JN141" s="32"/>
      <c r="JO141" s="32"/>
      <c r="JP141" s="32"/>
      <c r="JQ141" s="32"/>
      <c r="JR141" s="32"/>
      <c r="JS141" s="32"/>
      <c r="JT141" s="32"/>
      <c r="JU141" s="32"/>
      <c r="JV141" s="32"/>
      <c r="JW141" s="32"/>
      <c r="JX141" s="32"/>
      <c r="JY141" s="32"/>
      <c r="JZ141" s="32"/>
      <c r="KA141" s="32"/>
      <c r="KB141" s="32"/>
      <c r="KC141" s="32"/>
      <c r="KD141" s="32"/>
      <c r="KE141" s="32"/>
      <c r="KF141" s="32"/>
      <c r="KG141" s="32"/>
      <c r="KH141" s="32"/>
      <c r="KI141" s="32"/>
      <c r="KJ141" s="32"/>
      <c r="KK141" s="32"/>
      <c r="KL141" s="32"/>
      <c r="KM141" s="32"/>
      <c r="KN141" s="32"/>
      <c r="KO141" s="32"/>
      <c r="KP141" s="32"/>
      <c r="KQ141" s="32"/>
      <c r="KR141" s="32"/>
      <c r="KS141" s="32"/>
      <c r="KT141" s="32"/>
      <c r="KU141" s="32"/>
      <c r="KV141" s="32"/>
      <c r="KW141" s="32"/>
      <c r="KX141" s="32"/>
      <c r="KY141" s="32"/>
      <c r="KZ141" s="32"/>
      <c r="LA141" s="32"/>
      <c r="LB141" s="32"/>
      <c r="LC141" s="32"/>
      <c r="LD141" s="32"/>
      <c r="LE141" s="32"/>
      <c r="LF141" s="32"/>
      <c r="LG141" s="32"/>
      <c r="LH141" s="32"/>
      <c r="LI141" s="32"/>
      <c r="LJ141" s="32"/>
      <c r="LK141" s="32"/>
      <c r="LL141" s="32"/>
      <c r="LM141" s="32"/>
      <c r="LN141" s="32"/>
      <c r="LO141" s="32"/>
      <c r="LP141" s="32"/>
      <c r="LQ141" s="32"/>
    </row>
    <row r="142" spans="2:329" x14ac:dyDescent="0.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c r="IM142" s="32"/>
      <c r="IN142" s="32"/>
      <c r="IO142" s="32"/>
      <c r="IP142" s="32"/>
      <c r="IQ142" s="32"/>
      <c r="IR142" s="32"/>
      <c r="IS142" s="32"/>
      <c r="IT142" s="32"/>
      <c r="IU142" s="32"/>
      <c r="IV142" s="32"/>
      <c r="IW142" s="32"/>
      <c r="IX142" s="32"/>
      <c r="IY142" s="32"/>
      <c r="IZ142" s="32"/>
      <c r="JA142" s="32"/>
      <c r="JB142" s="32"/>
      <c r="JC142" s="32"/>
      <c r="JD142" s="32"/>
      <c r="JE142" s="32"/>
      <c r="JF142" s="32"/>
      <c r="JG142" s="32"/>
      <c r="JH142" s="32"/>
      <c r="JI142" s="32"/>
      <c r="JJ142" s="32"/>
      <c r="JK142" s="32"/>
      <c r="JL142" s="32"/>
      <c r="JM142" s="32"/>
      <c r="JN142" s="32"/>
      <c r="JO142" s="32"/>
      <c r="JP142" s="32"/>
      <c r="JQ142" s="32"/>
      <c r="JR142" s="32"/>
      <c r="JS142" s="32"/>
      <c r="JT142" s="32"/>
      <c r="JU142" s="32"/>
      <c r="JV142" s="32"/>
      <c r="JW142" s="32"/>
      <c r="JX142" s="32"/>
      <c r="JY142" s="32"/>
      <c r="JZ142" s="32"/>
      <c r="KA142" s="32"/>
      <c r="KB142" s="32"/>
      <c r="KC142" s="32"/>
      <c r="KD142" s="32"/>
      <c r="KE142" s="32"/>
      <c r="KF142" s="32"/>
      <c r="KG142" s="32"/>
      <c r="KH142" s="32"/>
      <c r="KI142" s="32"/>
      <c r="KJ142" s="32"/>
      <c r="KK142" s="32"/>
      <c r="KL142" s="32"/>
      <c r="KM142" s="32"/>
      <c r="KN142" s="32"/>
      <c r="KO142" s="32"/>
      <c r="KP142" s="32"/>
      <c r="KQ142" s="32"/>
      <c r="KR142" s="32"/>
      <c r="KS142" s="32"/>
      <c r="KT142" s="32"/>
      <c r="KU142" s="32"/>
      <c r="KV142" s="32"/>
      <c r="KW142" s="32"/>
      <c r="KX142" s="32"/>
      <c r="KY142" s="32"/>
      <c r="KZ142" s="32"/>
      <c r="LA142" s="32"/>
      <c r="LB142" s="32"/>
      <c r="LC142" s="32"/>
      <c r="LD142" s="32"/>
      <c r="LE142" s="32"/>
      <c r="LF142" s="32"/>
      <c r="LG142" s="32"/>
      <c r="LH142" s="32"/>
      <c r="LI142" s="32"/>
      <c r="LJ142" s="32"/>
      <c r="LK142" s="32"/>
      <c r="LL142" s="32"/>
      <c r="LM142" s="32"/>
      <c r="LN142" s="32"/>
      <c r="LO142" s="32"/>
      <c r="LP142" s="32"/>
      <c r="LQ142" s="32"/>
    </row>
    <row r="143" spans="2:329" x14ac:dyDescent="0.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c r="IV143" s="32"/>
      <c r="IW143" s="32"/>
      <c r="IX143" s="32"/>
      <c r="IY143" s="32"/>
      <c r="IZ143" s="32"/>
      <c r="JA143" s="32"/>
      <c r="JB143" s="32"/>
      <c r="JC143" s="32"/>
      <c r="JD143" s="32"/>
      <c r="JE143" s="32"/>
      <c r="JF143" s="32"/>
      <c r="JG143" s="32"/>
      <c r="JH143" s="32"/>
      <c r="JI143" s="32"/>
      <c r="JJ143" s="32"/>
      <c r="JK143" s="32"/>
      <c r="JL143" s="32"/>
      <c r="JM143" s="32"/>
      <c r="JN143" s="32"/>
      <c r="JO143" s="32"/>
      <c r="JP143" s="32"/>
      <c r="JQ143" s="32"/>
      <c r="JR143" s="32"/>
      <c r="JS143" s="32"/>
      <c r="JT143" s="32"/>
      <c r="JU143" s="32"/>
      <c r="JV143" s="32"/>
      <c r="JW143" s="32"/>
      <c r="JX143" s="32"/>
      <c r="JY143" s="32"/>
      <c r="JZ143" s="32"/>
      <c r="KA143" s="32"/>
      <c r="KB143" s="32"/>
      <c r="KC143" s="32"/>
      <c r="KD143" s="32"/>
      <c r="KE143" s="32"/>
      <c r="KF143" s="32"/>
      <c r="KG143" s="32"/>
      <c r="KH143" s="32"/>
      <c r="KI143" s="32"/>
      <c r="KJ143" s="32"/>
      <c r="KK143" s="32"/>
      <c r="KL143" s="32"/>
      <c r="KM143" s="32"/>
      <c r="KN143" s="32"/>
      <c r="KO143" s="32"/>
      <c r="KP143" s="32"/>
      <c r="KQ143" s="32"/>
      <c r="KR143" s="32"/>
      <c r="KS143" s="32"/>
      <c r="KT143" s="32"/>
      <c r="KU143" s="32"/>
      <c r="KV143" s="32"/>
      <c r="KW143" s="32"/>
      <c r="KX143" s="32"/>
      <c r="KY143" s="32"/>
      <c r="KZ143" s="32"/>
      <c r="LA143" s="32"/>
      <c r="LB143" s="32"/>
      <c r="LC143" s="32"/>
      <c r="LD143" s="32"/>
      <c r="LE143" s="32"/>
      <c r="LF143" s="32"/>
      <c r="LG143" s="32"/>
      <c r="LH143" s="32"/>
      <c r="LI143" s="32"/>
      <c r="LJ143" s="32"/>
      <c r="LK143" s="32"/>
      <c r="LL143" s="32"/>
      <c r="LM143" s="32"/>
      <c r="LN143" s="32"/>
      <c r="LO143" s="32"/>
      <c r="LP143" s="32"/>
      <c r="LQ143" s="32"/>
    </row>
    <row r="144" spans="2:329" x14ac:dyDescent="0.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c r="IM144" s="32"/>
      <c r="IN144" s="32"/>
      <c r="IO144" s="32"/>
      <c r="IP144" s="32"/>
      <c r="IQ144" s="32"/>
      <c r="IR144" s="32"/>
      <c r="IS144" s="32"/>
      <c r="IT144" s="32"/>
      <c r="IU144" s="32"/>
      <c r="IV144" s="32"/>
      <c r="IW144" s="32"/>
      <c r="IX144" s="32"/>
      <c r="IY144" s="32"/>
      <c r="IZ144" s="32"/>
      <c r="JA144" s="32"/>
      <c r="JB144" s="32"/>
      <c r="JC144" s="32"/>
      <c r="JD144" s="32"/>
      <c r="JE144" s="32"/>
      <c r="JF144" s="32"/>
      <c r="JG144" s="32"/>
      <c r="JH144" s="32"/>
      <c r="JI144" s="32"/>
      <c r="JJ144" s="32"/>
      <c r="JK144" s="32"/>
      <c r="JL144" s="32"/>
      <c r="JM144" s="32"/>
      <c r="JN144" s="32"/>
      <c r="JO144" s="32"/>
      <c r="JP144" s="32"/>
      <c r="JQ144" s="32"/>
      <c r="JR144" s="32"/>
      <c r="JS144" s="32"/>
      <c r="JT144" s="32"/>
      <c r="JU144" s="32"/>
      <c r="JV144" s="32"/>
      <c r="JW144" s="32"/>
      <c r="JX144" s="32"/>
      <c r="JY144" s="32"/>
      <c r="JZ144" s="32"/>
      <c r="KA144" s="32"/>
      <c r="KB144" s="32"/>
      <c r="KC144" s="32"/>
      <c r="KD144" s="32"/>
      <c r="KE144" s="32"/>
      <c r="KF144" s="32"/>
      <c r="KG144" s="32"/>
      <c r="KH144" s="32"/>
      <c r="KI144" s="32"/>
      <c r="KJ144" s="32"/>
      <c r="KK144" s="32"/>
      <c r="KL144" s="32"/>
      <c r="KM144" s="32"/>
      <c r="KN144" s="32"/>
      <c r="KO144" s="32"/>
      <c r="KP144" s="32"/>
      <c r="KQ144" s="32"/>
      <c r="KR144" s="32"/>
      <c r="KS144" s="32"/>
      <c r="KT144" s="32"/>
      <c r="KU144" s="32"/>
      <c r="KV144" s="32"/>
      <c r="KW144" s="32"/>
      <c r="KX144" s="32"/>
      <c r="KY144" s="32"/>
      <c r="KZ144" s="32"/>
      <c r="LA144" s="32"/>
      <c r="LB144" s="32"/>
      <c r="LC144" s="32"/>
      <c r="LD144" s="32"/>
      <c r="LE144" s="32"/>
      <c r="LF144" s="32"/>
      <c r="LG144" s="32"/>
      <c r="LH144" s="32"/>
      <c r="LI144" s="32"/>
      <c r="LJ144" s="32"/>
      <c r="LK144" s="32"/>
      <c r="LL144" s="32"/>
      <c r="LM144" s="32"/>
      <c r="LN144" s="32"/>
      <c r="LO144" s="32"/>
      <c r="LP144" s="32"/>
      <c r="LQ144" s="32"/>
    </row>
    <row r="145" spans="2:329" x14ac:dyDescent="0.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c r="IM145" s="32"/>
      <c r="IN145" s="32"/>
      <c r="IO145" s="32"/>
      <c r="IP145" s="32"/>
      <c r="IQ145" s="32"/>
      <c r="IR145" s="32"/>
      <c r="IS145" s="32"/>
      <c r="IT145" s="32"/>
      <c r="IU145" s="32"/>
      <c r="IV145" s="32"/>
      <c r="IW145" s="32"/>
      <c r="IX145" s="32"/>
      <c r="IY145" s="32"/>
      <c r="IZ145" s="32"/>
      <c r="JA145" s="32"/>
      <c r="JB145" s="32"/>
      <c r="JC145" s="32"/>
      <c r="JD145" s="32"/>
      <c r="JE145" s="32"/>
      <c r="JF145" s="32"/>
      <c r="JG145" s="32"/>
      <c r="JH145" s="32"/>
      <c r="JI145" s="32"/>
      <c r="JJ145" s="32"/>
      <c r="JK145" s="32"/>
      <c r="JL145" s="32"/>
      <c r="JM145" s="32"/>
      <c r="JN145" s="32"/>
      <c r="JO145" s="32"/>
      <c r="JP145" s="32"/>
      <c r="JQ145" s="32"/>
      <c r="JR145" s="32"/>
      <c r="JS145" s="32"/>
      <c r="JT145" s="32"/>
      <c r="JU145" s="32"/>
      <c r="JV145" s="32"/>
      <c r="JW145" s="32"/>
      <c r="JX145" s="32"/>
      <c r="JY145" s="32"/>
      <c r="JZ145" s="32"/>
      <c r="KA145" s="32"/>
      <c r="KB145" s="32"/>
      <c r="KC145" s="32"/>
      <c r="KD145" s="32"/>
      <c r="KE145" s="32"/>
      <c r="KF145" s="32"/>
      <c r="KG145" s="32"/>
      <c r="KH145" s="32"/>
      <c r="KI145" s="32"/>
      <c r="KJ145" s="32"/>
      <c r="KK145" s="32"/>
      <c r="KL145" s="32"/>
      <c r="KM145" s="32"/>
      <c r="KN145" s="32"/>
      <c r="KO145" s="32"/>
      <c r="KP145" s="32"/>
      <c r="KQ145" s="32"/>
      <c r="KR145" s="32"/>
      <c r="KS145" s="32"/>
      <c r="KT145" s="32"/>
      <c r="KU145" s="32"/>
      <c r="KV145" s="32"/>
      <c r="KW145" s="32"/>
      <c r="KX145" s="32"/>
      <c r="KY145" s="32"/>
      <c r="KZ145" s="32"/>
      <c r="LA145" s="32"/>
      <c r="LB145" s="32"/>
      <c r="LC145" s="32"/>
      <c r="LD145" s="32"/>
      <c r="LE145" s="32"/>
      <c r="LF145" s="32"/>
      <c r="LG145" s="32"/>
      <c r="LH145" s="32"/>
      <c r="LI145" s="32"/>
      <c r="LJ145" s="32"/>
      <c r="LK145" s="32"/>
      <c r="LL145" s="32"/>
      <c r="LM145" s="32"/>
      <c r="LN145" s="32"/>
      <c r="LO145" s="32"/>
      <c r="LP145" s="32"/>
      <c r="LQ145" s="32"/>
    </row>
    <row r="146" spans="2:329" x14ac:dyDescent="0.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c r="HS146" s="32"/>
      <c r="HT146" s="32"/>
      <c r="HU146" s="32"/>
      <c r="HV146" s="32"/>
      <c r="HW146" s="32"/>
      <c r="HX146" s="32"/>
      <c r="HY146" s="32"/>
      <c r="HZ146" s="32"/>
      <c r="IA146" s="32"/>
      <c r="IB146" s="32"/>
      <c r="IC146" s="32"/>
      <c r="ID146" s="32"/>
      <c r="IE146" s="32"/>
      <c r="IF146" s="32"/>
      <c r="IG146" s="32"/>
      <c r="IH146" s="32"/>
      <c r="II146" s="32"/>
      <c r="IJ146" s="32"/>
      <c r="IK146" s="32"/>
      <c r="IL146" s="32"/>
      <c r="IM146" s="32"/>
      <c r="IN146" s="32"/>
      <c r="IO146" s="32"/>
      <c r="IP146" s="32"/>
      <c r="IQ146" s="32"/>
      <c r="IR146" s="32"/>
      <c r="IS146" s="32"/>
      <c r="IT146" s="32"/>
      <c r="IU146" s="32"/>
      <c r="IV146" s="32"/>
      <c r="IW146" s="32"/>
      <c r="IX146" s="32"/>
      <c r="IY146" s="32"/>
      <c r="IZ146" s="32"/>
      <c r="JA146" s="32"/>
      <c r="JB146" s="32"/>
      <c r="JC146" s="32"/>
      <c r="JD146" s="32"/>
      <c r="JE146" s="32"/>
      <c r="JF146" s="32"/>
      <c r="JG146" s="32"/>
      <c r="JH146" s="32"/>
      <c r="JI146" s="32"/>
      <c r="JJ146" s="32"/>
      <c r="JK146" s="32"/>
      <c r="JL146" s="32"/>
      <c r="JM146" s="32"/>
      <c r="JN146" s="32"/>
      <c r="JO146" s="32"/>
      <c r="JP146" s="32"/>
      <c r="JQ146" s="32"/>
      <c r="JR146" s="32"/>
      <c r="JS146" s="32"/>
      <c r="JT146" s="32"/>
      <c r="JU146" s="32"/>
      <c r="JV146" s="32"/>
      <c r="JW146" s="32"/>
      <c r="JX146" s="32"/>
      <c r="JY146" s="32"/>
      <c r="JZ146" s="32"/>
      <c r="KA146" s="32"/>
      <c r="KB146" s="32"/>
      <c r="KC146" s="32"/>
      <c r="KD146" s="32"/>
      <c r="KE146" s="32"/>
      <c r="KF146" s="32"/>
      <c r="KG146" s="32"/>
      <c r="KH146" s="32"/>
      <c r="KI146" s="32"/>
      <c r="KJ146" s="32"/>
      <c r="KK146" s="32"/>
      <c r="KL146" s="32"/>
      <c r="KM146" s="32"/>
      <c r="KN146" s="32"/>
      <c r="KO146" s="32"/>
      <c r="KP146" s="32"/>
      <c r="KQ146" s="32"/>
      <c r="KR146" s="32"/>
      <c r="KS146" s="32"/>
      <c r="KT146" s="32"/>
      <c r="KU146" s="32"/>
      <c r="KV146" s="32"/>
      <c r="KW146" s="32"/>
      <c r="KX146" s="32"/>
      <c r="KY146" s="32"/>
      <c r="KZ146" s="32"/>
      <c r="LA146" s="32"/>
      <c r="LB146" s="32"/>
      <c r="LC146" s="32"/>
      <c r="LD146" s="32"/>
      <c r="LE146" s="32"/>
      <c r="LF146" s="32"/>
      <c r="LG146" s="32"/>
      <c r="LH146" s="32"/>
      <c r="LI146" s="32"/>
      <c r="LJ146" s="32"/>
      <c r="LK146" s="32"/>
      <c r="LL146" s="32"/>
      <c r="LM146" s="32"/>
      <c r="LN146" s="32"/>
      <c r="LO146" s="32"/>
      <c r="LP146" s="32"/>
      <c r="LQ146" s="32"/>
    </row>
    <row r="147" spans="2:329" x14ac:dyDescent="0.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c r="IM147" s="32"/>
      <c r="IN147" s="32"/>
      <c r="IO147" s="32"/>
      <c r="IP147" s="32"/>
      <c r="IQ147" s="32"/>
      <c r="IR147" s="32"/>
      <c r="IS147" s="32"/>
      <c r="IT147" s="32"/>
      <c r="IU147" s="32"/>
      <c r="IV147" s="32"/>
      <c r="IW147" s="32"/>
      <c r="IX147" s="32"/>
      <c r="IY147" s="32"/>
      <c r="IZ147" s="32"/>
      <c r="JA147" s="32"/>
      <c r="JB147" s="32"/>
      <c r="JC147" s="32"/>
      <c r="JD147" s="32"/>
      <c r="JE147" s="32"/>
      <c r="JF147" s="32"/>
      <c r="JG147" s="32"/>
      <c r="JH147" s="32"/>
      <c r="JI147" s="32"/>
      <c r="JJ147" s="32"/>
      <c r="JK147" s="32"/>
      <c r="JL147" s="32"/>
      <c r="JM147" s="32"/>
      <c r="JN147" s="32"/>
      <c r="JO147" s="32"/>
      <c r="JP147" s="32"/>
      <c r="JQ147" s="32"/>
      <c r="JR147" s="32"/>
      <c r="JS147" s="32"/>
      <c r="JT147" s="32"/>
      <c r="JU147" s="32"/>
      <c r="JV147" s="32"/>
      <c r="JW147" s="32"/>
      <c r="JX147" s="32"/>
      <c r="JY147" s="32"/>
      <c r="JZ147" s="32"/>
      <c r="KA147" s="32"/>
      <c r="KB147" s="32"/>
      <c r="KC147" s="32"/>
      <c r="KD147" s="32"/>
      <c r="KE147" s="32"/>
      <c r="KF147" s="32"/>
      <c r="KG147" s="32"/>
      <c r="KH147" s="32"/>
      <c r="KI147" s="32"/>
      <c r="KJ147" s="32"/>
      <c r="KK147" s="32"/>
      <c r="KL147" s="32"/>
      <c r="KM147" s="32"/>
      <c r="KN147" s="32"/>
      <c r="KO147" s="32"/>
      <c r="KP147" s="32"/>
      <c r="KQ147" s="32"/>
      <c r="KR147" s="32"/>
      <c r="KS147" s="32"/>
      <c r="KT147" s="32"/>
      <c r="KU147" s="32"/>
      <c r="KV147" s="32"/>
      <c r="KW147" s="32"/>
      <c r="KX147" s="32"/>
      <c r="KY147" s="32"/>
      <c r="KZ147" s="32"/>
      <c r="LA147" s="32"/>
      <c r="LB147" s="32"/>
      <c r="LC147" s="32"/>
      <c r="LD147" s="32"/>
      <c r="LE147" s="32"/>
      <c r="LF147" s="32"/>
      <c r="LG147" s="32"/>
      <c r="LH147" s="32"/>
      <c r="LI147" s="32"/>
      <c r="LJ147" s="32"/>
      <c r="LK147" s="32"/>
      <c r="LL147" s="32"/>
      <c r="LM147" s="32"/>
      <c r="LN147" s="32"/>
      <c r="LO147" s="32"/>
      <c r="LP147" s="32"/>
      <c r="LQ147" s="32"/>
    </row>
    <row r="148" spans="2:329" x14ac:dyDescent="0.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c r="HS148" s="32"/>
      <c r="HT148" s="32"/>
      <c r="HU148" s="32"/>
      <c r="HV148" s="32"/>
      <c r="HW148" s="32"/>
      <c r="HX148" s="32"/>
      <c r="HY148" s="32"/>
      <c r="HZ148" s="32"/>
      <c r="IA148" s="32"/>
      <c r="IB148" s="32"/>
      <c r="IC148" s="32"/>
      <c r="ID148" s="32"/>
      <c r="IE148" s="32"/>
      <c r="IF148" s="32"/>
      <c r="IG148" s="32"/>
      <c r="IH148" s="32"/>
      <c r="II148" s="32"/>
      <c r="IJ148" s="32"/>
      <c r="IK148" s="32"/>
      <c r="IL148" s="32"/>
      <c r="IM148" s="32"/>
      <c r="IN148" s="32"/>
      <c r="IO148" s="32"/>
      <c r="IP148" s="32"/>
      <c r="IQ148" s="32"/>
      <c r="IR148" s="32"/>
      <c r="IS148" s="32"/>
      <c r="IT148" s="32"/>
      <c r="IU148" s="32"/>
      <c r="IV148" s="32"/>
      <c r="IW148" s="32"/>
      <c r="IX148" s="32"/>
      <c r="IY148" s="32"/>
      <c r="IZ148" s="32"/>
      <c r="JA148" s="32"/>
      <c r="JB148" s="32"/>
      <c r="JC148" s="32"/>
      <c r="JD148" s="32"/>
      <c r="JE148" s="32"/>
      <c r="JF148" s="32"/>
      <c r="JG148" s="32"/>
      <c r="JH148" s="32"/>
      <c r="JI148" s="32"/>
      <c r="JJ148" s="32"/>
      <c r="JK148" s="32"/>
      <c r="JL148" s="32"/>
      <c r="JM148" s="32"/>
      <c r="JN148" s="32"/>
      <c r="JO148" s="32"/>
      <c r="JP148" s="32"/>
      <c r="JQ148" s="32"/>
      <c r="JR148" s="32"/>
      <c r="JS148" s="32"/>
      <c r="JT148" s="32"/>
      <c r="JU148" s="32"/>
      <c r="JV148" s="32"/>
      <c r="JW148" s="32"/>
      <c r="JX148" s="32"/>
      <c r="JY148" s="32"/>
      <c r="JZ148" s="32"/>
      <c r="KA148" s="32"/>
      <c r="KB148" s="32"/>
      <c r="KC148" s="32"/>
      <c r="KD148" s="32"/>
      <c r="KE148" s="32"/>
      <c r="KF148" s="32"/>
      <c r="KG148" s="32"/>
      <c r="KH148" s="32"/>
      <c r="KI148" s="32"/>
      <c r="KJ148" s="32"/>
      <c r="KK148" s="32"/>
      <c r="KL148" s="32"/>
      <c r="KM148" s="32"/>
      <c r="KN148" s="32"/>
      <c r="KO148" s="32"/>
      <c r="KP148" s="32"/>
      <c r="KQ148" s="32"/>
      <c r="KR148" s="32"/>
      <c r="KS148" s="32"/>
      <c r="KT148" s="32"/>
      <c r="KU148" s="32"/>
      <c r="KV148" s="32"/>
      <c r="KW148" s="32"/>
      <c r="KX148" s="32"/>
      <c r="KY148" s="32"/>
      <c r="KZ148" s="32"/>
      <c r="LA148" s="32"/>
      <c r="LB148" s="32"/>
      <c r="LC148" s="32"/>
      <c r="LD148" s="32"/>
      <c r="LE148" s="32"/>
      <c r="LF148" s="32"/>
      <c r="LG148" s="32"/>
      <c r="LH148" s="32"/>
      <c r="LI148" s="32"/>
      <c r="LJ148" s="32"/>
      <c r="LK148" s="32"/>
      <c r="LL148" s="32"/>
      <c r="LM148" s="32"/>
      <c r="LN148" s="32"/>
      <c r="LO148" s="32"/>
      <c r="LP148" s="32"/>
      <c r="LQ148" s="32"/>
    </row>
    <row r="149" spans="2:329" x14ac:dyDescent="0.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c r="IM149" s="32"/>
      <c r="IN149" s="32"/>
      <c r="IO149" s="32"/>
      <c r="IP149" s="32"/>
      <c r="IQ149" s="32"/>
      <c r="IR149" s="32"/>
      <c r="IS149" s="32"/>
      <c r="IT149" s="32"/>
      <c r="IU149" s="32"/>
      <c r="IV149" s="32"/>
      <c r="IW149" s="32"/>
      <c r="IX149" s="32"/>
      <c r="IY149" s="32"/>
      <c r="IZ149" s="32"/>
      <c r="JA149" s="32"/>
      <c r="JB149" s="32"/>
      <c r="JC149" s="32"/>
      <c r="JD149" s="32"/>
      <c r="JE149" s="32"/>
      <c r="JF149" s="32"/>
      <c r="JG149" s="32"/>
      <c r="JH149" s="32"/>
      <c r="JI149" s="32"/>
      <c r="JJ149" s="32"/>
      <c r="JK149" s="32"/>
      <c r="JL149" s="32"/>
      <c r="JM149" s="32"/>
      <c r="JN149" s="32"/>
      <c r="JO149" s="32"/>
      <c r="JP149" s="32"/>
      <c r="JQ149" s="32"/>
      <c r="JR149" s="32"/>
      <c r="JS149" s="32"/>
      <c r="JT149" s="32"/>
      <c r="JU149" s="32"/>
      <c r="JV149" s="32"/>
      <c r="JW149" s="32"/>
      <c r="JX149" s="32"/>
      <c r="JY149" s="32"/>
      <c r="JZ149" s="32"/>
      <c r="KA149" s="32"/>
      <c r="KB149" s="32"/>
      <c r="KC149" s="32"/>
      <c r="KD149" s="32"/>
      <c r="KE149" s="32"/>
      <c r="KF149" s="32"/>
      <c r="KG149" s="32"/>
      <c r="KH149" s="32"/>
      <c r="KI149" s="32"/>
      <c r="KJ149" s="32"/>
      <c r="KK149" s="32"/>
      <c r="KL149" s="32"/>
      <c r="KM149" s="32"/>
      <c r="KN149" s="32"/>
      <c r="KO149" s="32"/>
      <c r="KP149" s="32"/>
      <c r="KQ149" s="32"/>
      <c r="KR149" s="32"/>
      <c r="KS149" s="32"/>
      <c r="KT149" s="32"/>
      <c r="KU149" s="32"/>
      <c r="KV149" s="32"/>
      <c r="KW149" s="32"/>
      <c r="KX149" s="32"/>
      <c r="KY149" s="32"/>
      <c r="KZ149" s="32"/>
      <c r="LA149" s="32"/>
      <c r="LB149" s="32"/>
      <c r="LC149" s="32"/>
      <c r="LD149" s="32"/>
      <c r="LE149" s="32"/>
      <c r="LF149" s="32"/>
      <c r="LG149" s="32"/>
      <c r="LH149" s="32"/>
      <c r="LI149" s="32"/>
      <c r="LJ149" s="32"/>
      <c r="LK149" s="32"/>
      <c r="LL149" s="32"/>
      <c r="LM149" s="32"/>
      <c r="LN149" s="32"/>
      <c r="LO149" s="32"/>
      <c r="LP149" s="32"/>
      <c r="LQ149" s="32"/>
    </row>
    <row r="150" spans="2:329" x14ac:dyDescent="0.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c r="HS150" s="32"/>
      <c r="HT150" s="32"/>
      <c r="HU150" s="32"/>
      <c r="HV150" s="32"/>
      <c r="HW150" s="32"/>
      <c r="HX150" s="32"/>
      <c r="HY150" s="32"/>
      <c r="HZ150" s="32"/>
      <c r="IA150" s="32"/>
      <c r="IB150" s="32"/>
      <c r="IC150" s="32"/>
      <c r="ID150" s="32"/>
      <c r="IE150" s="32"/>
      <c r="IF150" s="32"/>
      <c r="IG150" s="32"/>
      <c r="IH150" s="32"/>
      <c r="II150" s="32"/>
      <c r="IJ150" s="32"/>
      <c r="IK150" s="32"/>
      <c r="IL150" s="32"/>
      <c r="IM150" s="32"/>
      <c r="IN150" s="32"/>
      <c r="IO150" s="32"/>
      <c r="IP150" s="32"/>
      <c r="IQ150" s="32"/>
      <c r="IR150" s="32"/>
      <c r="IS150" s="32"/>
      <c r="IT150" s="32"/>
      <c r="IU150" s="32"/>
      <c r="IV150" s="32"/>
      <c r="IW150" s="32"/>
      <c r="IX150" s="32"/>
      <c r="IY150" s="32"/>
      <c r="IZ150" s="32"/>
      <c r="JA150" s="32"/>
      <c r="JB150" s="32"/>
      <c r="JC150" s="32"/>
      <c r="JD150" s="32"/>
      <c r="JE150" s="32"/>
      <c r="JF150" s="32"/>
      <c r="JG150" s="32"/>
      <c r="JH150" s="32"/>
      <c r="JI150" s="32"/>
      <c r="JJ150" s="32"/>
      <c r="JK150" s="32"/>
      <c r="JL150" s="32"/>
      <c r="JM150" s="32"/>
      <c r="JN150" s="32"/>
      <c r="JO150" s="32"/>
      <c r="JP150" s="32"/>
      <c r="JQ150" s="32"/>
      <c r="JR150" s="32"/>
      <c r="JS150" s="32"/>
      <c r="JT150" s="32"/>
      <c r="JU150" s="32"/>
      <c r="JV150" s="32"/>
      <c r="JW150" s="32"/>
      <c r="JX150" s="32"/>
      <c r="JY150" s="32"/>
      <c r="JZ150" s="32"/>
      <c r="KA150" s="32"/>
      <c r="KB150" s="32"/>
      <c r="KC150" s="32"/>
      <c r="KD150" s="32"/>
      <c r="KE150" s="32"/>
      <c r="KF150" s="32"/>
      <c r="KG150" s="32"/>
      <c r="KH150" s="32"/>
      <c r="KI150" s="32"/>
      <c r="KJ150" s="32"/>
      <c r="KK150" s="32"/>
      <c r="KL150" s="32"/>
      <c r="KM150" s="32"/>
      <c r="KN150" s="32"/>
      <c r="KO150" s="32"/>
      <c r="KP150" s="32"/>
      <c r="KQ150" s="32"/>
      <c r="KR150" s="32"/>
      <c r="KS150" s="32"/>
      <c r="KT150" s="32"/>
      <c r="KU150" s="32"/>
      <c r="KV150" s="32"/>
      <c r="KW150" s="32"/>
      <c r="KX150" s="32"/>
      <c r="KY150" s="32"/>
      <c r="KZ150" s="32"/>
      <c r="LA150" s="32"/>
      <c r="LB150" s="32"/>
      <c r="LC150" s="32"/>
      <c r="LD150" s="32"/>
      <c r="LE150" s="32"/>
      <c r="LF150" s="32"/>
      <c r="LG150" s="32"/>
      <c r="LH150" s="32"/>
      <c r="LI150" s="32"/>
      <c r="LJ150" s="32"/>
      <c r="LK150" s="32"/>
      <c r="LL150" s="32"/>
      <c r="LM150" s="32"/>
      <c r="LN150" s="32"/>
      <c r="LO150" s="32"/>
      <c r="LP150" s="32"/>
      <c r="LQ150" s="32"/>
    </row>
    <row r="151" spans="2:329" x14ac:dyDescent="0.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c r="IM151" s="32"/>
      <c r="IN151" s="32"/>
      <c r="IO151" s="32"/>
      <c r="IP151" s="32"/>
      <c r="IQ151" s="32"/>
      <c r="IR151" s="32"/>
      <c r="IS151" s="32"/>
      <c r="IT151" s="32"/>
      <c r="IU151" s="32"/>
      <c r="IV151" s="32"/>
      <c r="IW151" s="32"/>
      <c r="IX151" s="32"/>
      <c r="IY151" s="32"/>
      <c r="IZ151" s="32"/>
      <c r="JA151" s="32"/>
      <c r="JB151" s="32"/>
      <c r="JC151" s="32"/>
      <c r="JD151" s="32"/>
      <c r="JE151" s="32"/>
      <c r="JF151" s="32"/>
      <c r="JG151" s="32"/>
      <c r="JH151" s="32"/>
      <c r="JI151" s="32"/>
      <c r="JJ151" s="32"/>
      <c r="JK151" s="32"/>
      <c r="JL151" s="32"/>
      <c r="JM151" s="32"/>
      <c r="JN151" s="32"/>
      <c r="JO151" s="32"/>
      <c r="JP151" s="32"/>
      <c r="JQ151" s="32"/>
      <c r="JR151" s="32"/>
      <c r="JS151" s="32"/>
      <c r="JT151" s="32"/>
      <c r="JU151" s="32"/>
      <c r="JV151" s="32"/>
      <c r="JW151" s="32"/>
      <c r="JX151" s="32"/>
      <c r="JY151" s="32"/>
      <c r="JZ151" s="32"/>
      <c r="KA151" s="32"/>
      <c r="KB151" s="32"/>
      <c r="KC151" s="32"/>
      <c r="KD151" s="32"/>
      <c r="KE151" s="32"/>
      <c r="KF151" s="32"/>
      <c r="KG151" s="32"/>
      <c r="KH151" s="32"/>
      <c r="KI151" s="32"/>
      <c r="KJ151" s="32"/>
      <c r="KK151" s="32"/>
      <c r="KL151" s="32"/>
      <c r="KM151" s="32"/>
      <c r="KN151" s="32"/>
      <c r="KO151" s="32"/>
      <c r="KP151" s="32"/>
      <c r="KQ151" s="32"/>
      <c r="KR151" s="32"/>
      <c r="KS151" s="32"/>
      <c r="KT151" s="32"/>
      <c r="KU151" s="32"/>
      <c r="KV151" s="32"/>
      <c r="KW151" s="32"/>
      <c r="KX151" s="32"/>
      <c r="KY151" s="32"/>
      <c r="KZ151" s="32"/>
      <c r="LA151" s="32"/>
      <c r="LB151" s="32"/>
      <c r="LC151" s="32"/>
      <c r="LD151" s="32"/>
      <c r="LE151" s="32"/>
      <c r="LF151" s="32"/>
      <c r="LG151" s="32"/>
      <c r="LH151" s="32"/>
      <c r="LI151" s="32"/>
      <c r="LJ151" s="32"/>
      <c r="LK151" s="32"/>
      <c r="LL151" s="32"/>
      <c r="LM151" s="32"/>
      <c r="LN151" s="32"/>
      <c r="LO151" s="32"/>
      <c r="LP151" s="32"/>
      <c r="LQ151" s="32"/>
    </row>
    <row r="152" spans="2:329" x14ac:dyDescent="0.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c r="HS152" s="32"/>
      <c r="HT152" s="32"/>
      <c r="HU152" s="32"/>
      <c r="HV152" s="32"/>
      <c r="HW152" s="32"/>
      <c r="HX152" s="32"/>
      <c r="HY152" s="32"/>
      <c r="HZ152" s="32"/>
      <c r="IA152" s="32"/>
      <c r="IB152" s="32"/>
      <c r="IC152" s="32"/>
      <c r="ID152" s="32"/>
      <c r="IE152" s="32"/>
      <c r="IF152" s="32"/>
      <c r="IG152" s="32"/>
      <c r="IH152" s="32"/>
      <c r="II152" s="32"/>
      <c r="IJ152" s="32"/>
      <c r="IK152" s="32"/>
      <c r="IL152" s="32"/>
      <c r="IM152" s="32"/>
      <c r="IN152" s="32"/>
      <c r="IO152" s="32"/>
      <c r="IP152" s="32"/>
      <c r="IQ152" s="32"/>
      <c r="IR152" s="32"/>
      <c r="IS152" s="32"/>
      <c r="IT152" s="32"/>
      <c r="IU152" s="32"/>
      <c r="IV152" s="32"/>
      <c r="IW152" s="32"/>
      <c r="IX152" s="32"/>
      <c r="IY152" s="32"/>
      <c r="IZ152" s="32"/>
      <c r="JA152" s="32"/>
      <c r="JB152" s="32"/>
      <c r="JC152" s="32"/>
      <c r="JD152" s="32"/>
      <c r="JE152" s="32"/>
      <c r="JF152" s="32"/>
      <c r="JG152" s="32"/>
      <c r="JH152" s="32"/>
      <c r="JI152" s="32"/>
      <c r="JJ152" s="32"/>
      <c r="JK152" s="32"/>
      <c r="JL152" s="32"/>
      <c r="JM152" s="32"/>
      <c r="JN152" s="32"/>
      <c r="JO152" s="32"/>
      <c r="JP152" s="32"/>
      <c r="JQ152" s="32"/>
      <c r="JR152" s="32"/>
      <c r="JS152" s="32"/>
      <c r="JT152" s="32"/>
      <c r="JU152" s="32"/>
      <c r="JV152" s="32"/>
      <c r="JW152" s="32"/>
      <c r="JX152" s="32"/>
      <c r="JY152" s="32"/>
      <c r="JZ152" s="32"/>
      <c r="KA152" s="32"/>
      <c r="KB152" s="32"/>
      <c r="KC152" s="32"/>
      <c r="KD152" s="32"/>
      <c r="KE152" s="32"/>
      <c r="KF152" s="32"/>
      <c r="KG152" s="32"/>
      <c r="KH152" s="32"/>
      <c r="KI152" s="32"/>
      <c r="KJ152" s="32"/>
      <c r="KK152" s="32"/>
      <c r="KL152" s="32"/>
      <c r="KM152" s="32"/>
      <c r="KN152" s="32"/>
      <c r="KO152" s="32"/>
      <c r="KP152" s="32"/>
      <c r="KQ152" s="32"/>
      <c r="KR152" s="32"/>
      <c r="KS152" s="32"/>
      <c r="KT152" s="32"/>
      <c r="KU152" s="32"/>
      <c r="KV152" s="32"/>
      <c r="KW152" s="32"/>
      <c r="KX152" s="32"/>
      <c r="KY152" s="32"/>
      <c r="KZ152" s="32"/>
      <c r="LA152" s="32"/>
      <c r="LB152" s="32"/>
      <c r="LC152" s="32"/>
      <c r="LD152" s="32"/>
      <c r="LE152" s="32"/>
      <c r="LF152" s="32"/>
      <c r="LG152" s="32"/>
      <c r="LH152" s="32"/>
      <c r="LI152" s="32"/>
      <c r="LJ152" s="32"/>
      <c r="LK152" s="32"/>
      <c r="LL152" s="32"/>
      <c r="LM152" s="32"/>
      <c r="LN152" s="32"/>
      <c r="LO152" s="32"/>
      <c r="LP152" s="32"/>
      <c r="LQ152" s="32"/>
    </row>
    <row r="153" spans="2:329" x14ac:dyDescent="0.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c r="IM153" s="32"/>
      <c r="IN153" s="32"/>
      <c r="IO153" s="32"/>
      <c r="IP153" s="32"/>
      <c r="IQ153" s="32"/>
      <c r="IR153" s="32"/>
      <c r="IS153" s="32"/>
      <c r="IT153" s="32"/>
      <c r="IU153" s="32"/>
      <c r="IV153" s="32"/>
      <c r="IW153" s="32"/>
      <c r="IX153" s="32"/>
      <c r="IY153" s="32"/>
      <c r="IZ153" s="32"/>
      <c r="JA153" s="32"/>
      <c r="JB153" s="32"/>
      <c r="JC153" s="32"/>
      <c r="JD153" s="32"/>
      <c r="JE153" s="32"/>
      <c r="JF153" s="32"/>
      <c r="JG153" s="32"/>
      <c r="JH153" s="32"/>
      <c r="JI153" s="32"/>
      <c r="JJ153" s="32"/>
      <c r="JK153" s="32"/>
      <c r="JL153" s="32"/>
      <c r="JM153" s="32"/>
      <c r="JN153" s="32"/>
      <c r="JO153" s="32"/>
      <c r="JP153" s="32"/>
      <c r="JQ153" s="32"/>
      <c r="JR153" s="32"/>
      <c r="JS153" s="32"/>
      <c r="JT153" s="32"/>
      <c r="JU153" s="32"/>
      <c r="JV153" s="32"/>
      <c r="JW153" s="32"/>
      <c r="JX153" s="32"/>
      <c r="JY153" s="32"/>
      <c r="JZ153" s="32"/>
      <c r="KA153" s="32"/>
      <c r="KB153" s="32"/>
      <c r="KC153" s="32"/>
      <c r="KD153" s="32"/>
      <c r="KE153" s="32"/>
      <c r="KF153" s="32"/>
      <c r="KG153" s="32"/>
      <c r="KH153" s="32"/>
      <c r="KI153" s="32"/>
      <c r="KJ153" s="32"/>
      <c r="KK153" s="32"/>
      <c r="KL153" s="32"/>
      <c r="KM153" s="32"/>
      <c r="KN153" s="32"/>
      <c r="KO153" s="32"/>
      <c r="KP153" s="32"/>
      <c r="KQ153" s="32"/>
      <c r="KR153" s="32"/>
      <c r="KS153" s="32"/>
      <c r="KT153" s="32"/>
      <c r="KU153" s="32"/>
      <c r="KV153" s="32"/>
      <c r="KW153" s="32"/>
      <c r="KX153" s="32"/>
      <c r="KY153" s="32"/>
      <c r="KZ153" s="32"/>
      <c r="LA153" s="32"/>
      <c r="LB153" s="32"/>
      <c r="LC153" s="32"/>
      <c r="LD153" s="32"/>
      <c r="LE153" s="32"/>
      <c r="LF153" s="32"/>
      <c r="LG153" s="32"/>
      <c r="LH153" s="32"/>
      <c r="LI153" s="32"/>
      <c r="LJ153" s="32"/>
      <c r="LK153" s="32"/>
      <c r="LL153" s="32"/>
      <c r="LM153" s="32"/>
      <c r="LN153" s="32"/>
      <c r="LO153" s="32"/>
      <c r="LP153" s="32"/>
      <c r="LQ153" s="32"/>
    </row>
    <row r="154" spans="2:329" x14ac:dyDescent="0.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c r="HS154" s="32"/>
      <c r="HT154" s="32"/>
      <c r="HU154" s="32"/>
      <c r="HV154" s="32"/>
      <c r="HW154" s="32"/>
      <c r="HX154" s="32"/>
      <c r="HY154" s="32"/>
      <c r="HZ154" s="32"/>
      <c r="IA154" s="32"/>
      <c r="IB154" s="32"/>
      <c r="IC154" s="32"/>
      <c r="ID154" s="32"/>
      <c r="IE154" s="32"/>
      <c r="IF154" s="32"/>
      <c r="IG154" s="32"/>
      <c r="IH154" s="32"/>
      <c r="II154" s="32"/>
      <c r="IJ154" s="32"/>
      <c r="IK154" s="32"/>
      <c r="IL154" s="32"/>
      <c r="IM154" s="32"/>
      <c r="IN154" s="32"/>
      <c r="IO154" s="32"/>
      <c r="IP154" s="32"/>
      <c r="IQ154" s="32"/>
      <c r="IR154" s="32"/>
      <c r="IS154" s="32"/>
      <c r="IT154" s="32"/>
      <c r="IU154" s="32"/>
      <c r="IV154" s="32"/>
      <c r="IW154" s="32"/>
      <c r="IX154" s="32"/>
      <c r="IY154" s="32"/>
      <c r="IZ154" s="32"/>
      <c r="JA154" s="32"/>
      <c r="JB154" s="32"/>
      <c r="JC154" s="32"/>
      <c r="JD154" s="32"/>
      <c r="JE154" s="32"/>
      <c r="JF154" s="32"/>
      <c r="JG154" s="32"/>
      <c r="JH154" s="32"/>
      <c r="JI154" s="32"/>
      <c r="JJ154" s="32"/>
      <c r="JK154" s="32"/>
      <c r="JL154" s="32"/>
      <c r="JM154" s="32"/>
      <c r="JN154" s="32"/>
      <c r="JO154" s="32"/>
      <c r="JP154" s="32"/>
      <c r="JQ154" s="32"/>
      <c r="JR154" s="32"/>
      <c r="JS154" s="32"/>
      <c r="JT154" s="32"/>
      <c r="JU154" s="32"/>
      <c r="JV154" s="32"/>
      <c r="JW154" s="32"/>
      <c r="JX154" s="32"/>
      <c r="JY154" s="32"/>
      <c r="JZ154" s="32"/>
      <c r="KA154" s="32"/>
      <c r="KB154" s="32"/>
      <c r="KC154" s="32"/>
      <c r="KD154" s="32"/>
      <c r="KE154" s="32"/>
      <c r="KF154" s="32"/>
      <c r="KG154" s="32"/>
      <c r="KH154" s="32"/>
      <c r="KI154" s="32"/>
      <c r="KJ154" s="32"/>
      <c r="KK154" s="32"/>
      <c r="KL154" s="32"/>
      <c r="KM154" s="32"/>
      <c r="KN154" s="32"/>
      <c r="KO154" s="32"/>
      <c r="KP154" s="32"/>
      <c r="KQ154" s="32"/>
      <c r="KR154" s="32"/>
      <c r="KS154" s="32"/>
      <c r="KT154" s="32"/>
      <c r="KU154" s="32"/>
      <c r="KV154" s="32"/>
      <c r="KW154" s="32"/>
      <c r="KX154" s="32"/>
      <c r="KY154" s="32"/>
      <c r="KZ154" s="32"/>
      <c r="LA154" s="32"/>
      <c r="LB154" s="32"/>
      <c r="LC154" s="32"/>
      <c r="LD154" s="32"/>
      <c r="LE154" s="32"/>
      <c r="LF154" s="32"/>
      <c r="LG154" s="32"/>
      <c r="LH154" s="32"/>
      <c r="LI154" s="32"/>
      <c r="LJ154" s="32"/>
      <c r="LK154" s="32"/>
      <c r="LL154" s="32"/>
      <c r="LM154" s="32"/>
      <c r="LN154" s="32"/>
      <c r="LO154" s="32"/>
      <c r="LP154" s="32"/>
      <c r="LQ154" s="32"/>
    </row>
    <row r="155" spans="2:329" x14ac:dyDescent="0.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c r="IM155" s="32"/>
      <c r="IN155" s="32"/>
      <c r="IO155" s="32"/>
      <c r="IP155" s="32"/>
      <c r="IQ155" s="32"/>
      <c r="IR155" s="32"/>
      <c r="IS155" s="32"/>
      <c r="IT155" s="32"/>
      <c r="IU155" s="32"/>
      <c r="IV155" s="32"/>
      <c r="IW155" s="32"/>
      <c r="IX155" s="32"/>
      <c r="IY155" s="32"/>
      <c r="IZ155" s="32"/>
      <c r="JA155" s="32"/>
      <c r="JB155" s="32"/>
      <c r="JC155" s="32"/>
      <c r="JD155" s="32"/>
      <c r="JE155" s="32"/>
      <c r="JF155" s="32"/>
      <c r="JG155" s="32"/>
      <c r="JH155" s="32"/>
      <c r="JI155" s="32"/>
      <c r="JJ155" s="32"/>
      <c r="JK155" s="32"/>
      <c r="JL155" s="32"/>
      <c r="JM155" s="32"/>
      <c r="JN155" s="32"/>
      <c r="JO155" s="32"/>
      <c r="JP155" s="32"/>
      <c r="JQ155" s="32"/>
      <c r="JR155" s="32"/>
      <c r="JS155" s="32"/>
      <c r="JT155" s="32"/>
      <c r="JU155" s="32"/>
      <c r="JV155" s="32"/>
      <c r="JW155" s="32"/>
      <c r="JX155" s="32"/>
      <c r="JY155" s="32"/>
      <c r="JZ155" s="32"/>
      <c r="KA155" s="32"/>
      <c r="KB155" s="32"/>
      <c r="KC155" s="32"/>
      <c r="KD155" s="32"/>
      <c r="KE155" s="32"/>
      <c r="KF155" s="32"/>
      <c r="KG155" s="32"/>
      <c r="KH155" s="32"/>
      <c r="KI155" s="32"/>
      <c r="KJ155" s="32"/>
      <c r="KK155" s="32"/>
      <c r="KL155" s="32"/>
      <c r="KM155" s="32"/>
      <c r="KN155" s="32"/>
      <c r="KO155" s="32"/>
      <c r="KP155" s="32"/>
      <c r="KQ155" s="32"/>
      <c r="KR155" s="32"/>
      <c r="KS155" s="32"/>
      <c r="KT155" s="32"/>
      <c r="KU155" s="32"/>
      <c r="KV155" s="32"/>
      <c r="KW155" s="32"/>
      <c r="KX155" s="32"/>
      <c r="KY155" s="32"/>
      <c r="KZ155" s="32"/>
      <c r="LA155" s="32"/>
      <c r="LB155" s="32"/>
      <c r="LC155" s="32"/>
      <c r="LD155" s="32"/>
      <c r="LE155" s="32"/>
      <c r="LF155" s="32"/>
      <c r="LG155" s="32"/>
      <c r="LH155" s="32"/>
      <c r="LI155" s="32"/>
      <c r="LJ155" s="32"/>
      <c r="LK155" s="32"/>
      <c r="LL155" s="32"/>
      <c r="LM155" s="32"/>
      <c r="LN155" s="32"/>
      <c r="LO155" s="32"/>
      <c r="LP155" s="32"/>
      <c r="LQ155" s="32"/>
    </row>
    <row r="156" spans="2:329" x14ac:dyDescent="0.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c r="HS156" s="32"/>
      <c r="HT156" s="32"/>
      <c r="HU156" s="32"/>
      <c r="HV156" s="32"/>
      <c r="HW156" s="32"/>
      <c r="HX156" s="32"/>
      <c r="HY156" s="32"/>
      <c r="HZ156" s="32"/>
      <c r="IA156" s="32"/>
      <c r="IB156" s="32"/>
      <c r="IC156" s="32"/>
      <c r="ID156" s="32"/>
      <c r="IE156" s="32"/>
      <c r="IF156" s="32"/>
      <c r="IG156" s="32"/>
      <c r="IH156" s="32"/>
      <c r="II156" s="32"/>
      <c r="IJ156" s="32"/>
      <c r="IK156" s="32"/>
      <c r="IL156" s="32"/>
      <c r="IM156" s="32"/>
      <c r="IN156" s="32"/>
      <c r="IO156" s="32"/>
      <c r="IP156" s="32"/>
      <c r="IQ156" s="32"/>
      <c r="IR156" s="32"/>
      <c r="IS156" s="32"/>
      <c r="IT156" s="32"/>
      <c r="IU156" s="32"/>
      <c r="IV156" s="32"/>
      <c r="IW156" s="32"/>
      <c r="IX156" s="32"/>
      <c r="IY156" s="32"/>
      <c r="IZ156" s="32"/>
      <c r="JA156" s="32"/>
      <c r="JB156" s="32"/>
      <c r="JC156" s="32"/>
      <c r="JD156" s="32"/>
      <c r="JE156" s="32"/>
      <c r="JF156" s="32"/>
      <c r="JG156" s="32"/>
      <c r="JH156" s="32"/>
      <c r="JI156" s="32"/>
      <c r="JJ156" s="32"/>
      <c r="JK156" s="32"/>
      <c r="JL156" s="32"/>
      <c r="JM156" s="32"/>
      <c r="JN156" s="32"/>
      <c r="JO156" s="32"/>
      <c r="JP156" s="32"/>
      <c r="JQ156" s="32"/>
      <c r="JR156" s="32"/>
      <c r="JS156" s="32"/>
      <c r="JT156" s="32"/>
      <c r="JU156" s="32"/>
      <c r="JV156" s="32"/>
      <c r="JW156" s="32"/>
      <c r="JX156" s="32"/>
      <c r="JY156" s="32"/>
      <c r="JZ156" s="32"/>
      <c r="KA156" s="32"/>
      <c r="KB156" s="32"/>
      <c r="KC156" s="32"/>
      <c r="KD156" s="32"/>
      <c r="KE156" s="32"/>
      <c r="KF156" s="32"/>
      <c r="KG156" s="32"/>
      <c r="KH156" s="32"/>
      <c r="KI156" s="32"/>
      <c r="KJ156" s="32"/>
      <c r="KK156" s="32"/>
      <c r="KL156" s="32"/>
      <c r="KM156" s="32"/>
      <c r="KN156" s="32"/>
      <c r="KO156" s="32"/>
      <c r="KP156" s="32"/>
      <c r="KQ156" s="32"/>
      <c r="KR156" s="32"/>
      <c r="KS156" s="32"/>
      <c r="KT156" s="32"/>
      <c r="KU156" s="32"/>
      <c r="KV156" s="32"/>
      <c r="KW156" s="32"/>
      <c r="KX156" s="32"/>
      <c r="KY156" s="32"/>
      <c r="KZ156" s="32"/>
      <c r="LA156" s="32"/>
      <c r="LB156" s="32"/>
      <c r="LC156" s="32"/>
      <c r="LD156" s="32"/>
      <c r="LE156" s="32"/>
      <c r="LF156" s="32"/>
      <c r="LG156" s="32"/>
      <c r="LH156" s="32"/>
      <c r="LI156" s="32"/>
      <c r="LJ156" s="32"/>
      <c r="LK156" s="32"/>
      <c r="LL156" s="32"/>
      <c r="LM156" s="32"/>
      <c r="LN156" s="32"/>
      <c r="LO156" s="32"/>
      <c r="LP156" s="32"/>
      <c r="LQ156" s="32"/>
    </row>
    <row r="157" spans="2:329" x14ac:dyDescent="0.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c r="IM157" s="32"/>
      <c r="IN157" s="32"/>
      <c r="IO157" s="32"/>
      <c r="IP157" s="32"/>
      <c r="IQ157" s="32"/>
      <c r="IR157" s="32"/>
      <c r="IS157" s="32"/>
      <c r="IT157" s="32"/>
      <c r="IU157" s="32"/>
      <c r="IV157" s="32"/>
      <c r="IW157" s="32"/>
      <c r="IX157" s="32"/>
      <c r="IY157" s="32"/>
      <c r="IZ157" s="32"/>
      <c r="JA157" s="32"/>
      <c r="JB157" s="32"/>
      <c r="JC157" s="32"/>
      <c r="JD157" s="32"/>
      <c r="JE157" s="32"/>
      <c r="JF157" s="32"/>
      <c r="JG157" s="32"/>
      <c r="JH157" s="32"/>
      <c r="JI157" s="32"/>
      <c r="JJ157" s="32"/>
      <c r="JK157" s="32"/>
      <c r="JL157" s="32"/>
      <c r="JM157" s="32"/>
      <c r="JN157" s="32"/>
      <c r="JO157" s="32"/>
      <c r="JP157" s="32"/>
      <c r="JQ157" s="32"/>
      <c r="JR157" s="32"/>
      <c r="JS157" s="32"/>
      <c r="JT157" s="32"/>
      <c r="JU157" s="32"/>
      <c r="JV157" s="32"/>
      <c r="JW157" s="32"/>
      <c r="JX157" s="32"/>
      <c r="JY157" s="32"/>
      <c r="JZ157" s="32"/>
      <c r="KA157" s="32"/>
      <c r="KB157" s="32"/>
      <c r="KC157" s="32"/>
      <c r="KD157" s="32"/>
      <c r="KE157" s="32"/>
      <c r="KF157" s="32"/>
      <c r="KG157" s="32"/>
      <c r="KH157" s="32"/>
      <c r="KI157" s="32"/>
      <c r="KJ157" s="32"/>
      <c r="KK157" s="32"/>
      <c r="KL157" s="32"/>
      <c r="KM157" s="32"/>
      <c r="KN157" s="32"/>
      <c r="KO157" s="32"/>
      <c r="KP157" s="32"/>
      <c r="KQ157" s="32"/>
      <c r="KR157" s="32"/>
      <c r="KS157" s="32"/>
      <c r="KT157" s="32"/>
      <c r="KU157" s="32"/>
      <c r="KV157" s="32"/>
      <c r="KW157" s="32"/>
      <c r="KX157" s="32"/>
      <c r="KY157" s="32"/>
      <c r="KZ157" s="32"/>
      <c r="LA157" s="32"/>
      <c r="LB157" s="32"/>
      <c r="LC157" s="32"/>
      <c r="LD157" s="32"/>
      <c r="LE157" s="32"/>
      <c r="LF157" s="32"/>
      <c r="LG157" s="32"/>
      <c r="LH157" s="32"/>
      <c r="LI157" s="32"/>
      <c r="LJ157" s="32"/>
      <c r="LK157" s="32"/>
      <c r="LL157" s="32"/>
      <c r="LM157" s="32"/>
      <c r="LN157" s="32"/>
      <c r="LO157" s="32"/>
      <c r="LP157" s="32"/>
      <c r="LQ157" s="32"/>
    </row>
    <row r="158" spans="2:329" x14ac:dyDescent="0.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c r="HS158" s="32"/>
      <c r="HT158" s="32"/>
      <c r="HU158" s="32"/>
      <c r="HV158" s="32"/>
      <c r="HW158" s="32"/>
      <c r="HX158" s="32"/>
      <c r="HY158" s="32"/>
      <c r="HZ158" s="32"/>
      <c r="IA158" s="32"/>
      <c r="IB158" s="32"/>
      <c r="IC158" s="32"/>
      <c r="ID158" s="32"/>
      <c r="IE158" s="32"/>
      <c r="IF158" s="32"/>
      <c r="IG158" s="32"/>
      <c r="IH158" s="32"/>
      <c r="II158" s="32"/>
      <c r="IJ158" s="32"/>
      <c r="IK158" s="32"/>
      <c r="IL158" s="32"/>
      <c r="IM158" s="32"/>
      <c r="IN158" s="32"/>
      <c r="IO158" s="32"/>
      <c r="IP158" s="32"/>
      <c r="IQ158" s="32"/>
      <c r="IR158" s="32"/>
      <c r="IS158" s="32"/>
      <c r="IT158" s="32"/>
      <c r="IU158" s="32"/>
      <c r="IV158" s="32"/>
      <c r="IW158" s="32"/>
      <c r="IX158" s="32"/>
      <c r="IY158" s="32"/>
      <c r="IZ158" s="32"/>
      <c r="JA158" s="32"/>
      <c r="JB158" s="32"/>
      <c r="JC158" s="32"/>
      <c r="JD158" s="32"/>
      <c r="JE158" s="32"/>
      <c r="JF158" s="32"/>
      <c r="JG158" s="32"/>
      <c r="JH158" s="32"/>
      <c r="JI158" s="32"/>
      <c r="JJ158" s="32"/>
      <c r="JK158" s="32"/>
      <c r="JL158" s="32"/>
      <c r="JM158" s="32"/>
      <c r="JN158" s="32"/>
      <c r="JO158" s="32"/>
      <c r="JP158" s="32"/>
      <c r="JQ158" s="32"/>
      <c r="JR158" s="32"/>
      <c r="JS158" s="32"/>
      <c r="JT158" s="32"/>
      <c r="JU158" s="32"/>
      <c r="JV158" s="32"/>
      <c r="JW158" s="32"/>
      <c r="JX158" s="32"/>
      <c r="JY158" s="32"/>
      <c r="JZ158" s="32"/>
      <c r="KA158" s="32"/>
      <c r="KB158" s="32"/>
      <c r="KC158" s="32"/>
      <c r="KD158" s="32"/>
      <c r="KE158" s="32"/>
      <c r="KF158" s="32"/>
      <c r="KG158" s="32"/>
      <c r="KH158" s="32"/>
      <c r="KI158" s="32"/>
      <c r="KJ158" s="32"/>
      <c r="KK158" s="32"/>
      <c r="KL158" s="32"/>
      <c r="KM158" s="32"/>
      <c r="KN158" s="32"/>
      <c r="KO158" s="32"/>
      <c r="KP158" s="32"/>
      <c r="KQ158" s="32"/>
      <c r="KR158" s="32"/>
      <c r="KS158" s="32"/>
      <c r="KT158" s="32"/>
      <c r="KU158" s="32"/>
      <c r="KV158" s="32"/>
      <c r="KW158" s="32"/>
      <c r="KX158" s="32"/>
      <c r="KY158" s="32"/>
      <c r="KZ158" s="32"/>
      <c r="LA158" s="32"/>
      <c r="LB158" s="32"/>
      <c r="LC158" s="32"/>
      <c r="LD158" s="32"/>
      <c r="LE158" s="32"/>
      <c r="LF158" s="32"/>
      <c r="LG158" s="32"/>
      <c r="LH158" s="32"/>
      <c r="LI158" s="32"/>
      <c r="LJ158" s="32"/>
      <c r="LK158" s="32"/>
      <c r="LL158" s="32"/>
      <c r="LM158" s="32"/>
      <c r="LN158" s="32"/>
      <c r="LO158" s="32"/>
      <c r="LP158" s="32"/>
      <c r="LQ158" s="32"/>
    </row>
    <row r="159" spans="2:329" x14ac:dyDescent="0.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c r="IM159" s="32"/>
      <c r="IN159" s="32"/>
      <c r="IO159" s="32"/>
      <c r="IP159" s="32"/>
      <c r="IQ159" s="32"/>
      <c r="IR159" s="32"/>
      <c r="IS159" s="32"/>
      <c r="IT159" s="32"/>
      <c r="IU159" s="32"/>
      <c r="IV159" s="32"/>
      <c r="IW159" s="32"/>
      <c r="IX159" s="32"/>
      <c r="IY159" s="32"/>
      <c r="IZ159" s="32"/>
      <c r="JA159" s="32"/>
      <c r="JB159" s="32"/>
      <c r="JC159" s="32"/>
      <c r="JD159" s="32"/>
      <c r="JE159" s="32"/>
      <c r="JF159" s="32"/>
      <c r="JG159" s="32"/>
      <c r="JH159" s="32"/>
      <c r="JI159" s="32"/>
      <c r="JJ159" s="32"/>
      <c r="JK159" s="32"/>
      <c r="JL159" s="32"/>
      <c r="JM159" s="32"/>
      <c r="JN159" s="32"/>
      <c r="JO159" s="32"/>
      <c r="JP159" s="32"/>
      <c r="JQ159" s="32"/>
      <c r="JR159" s="32"/>
      <c r="JS159" s="32"/>
      <c r="JT159" s="32"/>
      <c r="JU159" s="32"/>
      <c r="JV159" s="32"/>
      <c r="JW159" s="32"/>
      <c r="JX159" s="32"/>
      <c r="JY159" s="32"/>
      <c r="JZ159" s="32"/>
      <c r="KA159" s="32"/>
      <c r="KB159" s="32"/>
      <c r="KC159" s="32"/>
      <c r="KD159" s="32"/>
      <c r="KE159" s="32"/>
      <c r="KF159" s="32"/>
      <c r="KG159" s="32"/>
      <c r="KH159" s="32"/>
      <c r="KI159" s="32"/>
      <c r="KJ159" s="32"/>
      <c r="KK159" s="32"/>
      <c r="KL159" s="32"/>
      <c r="KM159" s="32"/>
      <c r="KN159" s="32"/>
      <c r="KO159" s="32"/>
      <c r="KP159" s="32"/>
      <c r="KQ159" s="32"/>
      <c r="KR159" s="32"/>
      <c r="KS159" s="32"/>
      <c r="KT159" s="32"/>
      <c r="KU159" s="32"/>
      <c r="KV159" s="32"/>
      <c r="KW159" s="32"/>
      <c r="KX159" s="32"/>
      <c r="KY159" s="32"/>
      <c r="KZ159" s="32"/>
      <c r="LA159" s="32"/>
      <c r="LB159" s="32"/>
      <c r="LC159" s="32"/>
      <c r="LD159" s="32"/>
      <c r="LE159" s="32"/>
      <c r="LF159" s="32"/>
      <c r="LG159" s="32"/>
      <c r="LH159" s="32"/>
      <c r="LI159" s="32"/>
      <c r="LJ159" s="32"/>
      <c r="LK159" s="32"/>
      <c r="LL159" s="32"/>
      <c r="LM159" s="32"/>
      <c r="LN159" s="32"/>
      <c r="LO159" s="32"/>
      <c r="LP159" s="32"/>
      <c r="LQ159" s="32"/>
    </row>
    <row r="160" spans="2:329" x14ac:dyDescent="0.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c r="HS160" s="32"/>
      <c r="HT160" s="32"/>
      <c r="HU160" s="32"/>
      <c r="HV160" s="32"/>
      <c r="HW160" s="32"/>
      <c r="HX160" s="32"/>
      <c r="HY160" s="32"/>
      <c r="HZ160" s="32"/>
      <c r="IA160" s="32"/>
      <c r="IB160" s="32"/>
      <c r="IC160" s="32"/>
      <c r="ID160" s="32"/>
      <c r="IE160" s="32"/>
      <c r="IF160" s="32"/>
      <c r="IG160" s="32"/>
      <c r="IH160" s="32"/>
      <c r="II160" s="32"/>
      <c r="IJ160" s="32"/>
      <c r="IK160" s="32"/>
      <c r="IL160" s="32"/>
      <c r="IM160" s="32"/>
      <c r="IN160" s="32"/>
      <c r="IO160" s="32"/>
      <c r="IP160" s="32"/>
      <c r="IQ160" s="32"/>
      <c r="IR160" s="32"/>
      <c r="IS160" s="32"/>
      <c r="IT160" s="32"/>
      <c r="IU160" s="32"/>
      <c r="IV160" s="32"/>
      <c r="IW160" s="32"/>
      <c r="IX160" s="32"/>
      <c r="IY160" s="32"/>
      <c r="IZ160" s="32"/>
      <c r="JA160" s="32"/>
      <c r="JB160" s="32"/>
      <c r="JC160" s="32"/>
      <c r="JD160" s="32"/>
      <c r="JE160" s="32"/>
      <c r="JF160" s="32"/>
      <c r="JG160" s="32"/>
      <c r="JH160" s="32"/>
      <c r="JI160" s="32"/>
      <c r="JJ160" s="32"/>
      <c r="JK160" s="32"/>
      <c r="JL160" s="32"/>
      <c r="JM160" s="32"/>
      <c r="JN160" s="32"/>
      <c r="JO160" s="32"/>
      <c r="JP160" s="32"/>
      <c r="JQ160" s="32"/>
      <c r="JR160" s="32"/>
      <c r="JS160" s="32"/>
      <c r="JT160" s="32"/>
      <c r="JU160" s="32"/>
      <c r="JV160" s="32"/>
      <c r="JW160" s="32"/>
      <c r="JX160" s="32"/>
      <c r="JY160" s="32"/>
      <c r="JZ160" s="32"/>
      <c r="KA160" s="32"/>
      <c r="KB160" s="32"/>
      <c r="KC160" s="32"/>
      <c r="KD160" s="32"/>
      <c r="KE160" s="32"/>
      <c r="KF160" s="32"/>
      <c r="KG160" s="32"/>
      <c r="KH160" s="32"/>
      <c r="KI160" s="32"/>
      <c r="KJ160" s="32"/>
      <c r="KK160" s="32"/>
      <c r="KL160" s="32"/>
      <c r="KM160" s="32"/>
      <c r="KN160" s="32"/>
      <c r="KO160" s="32"/>
      <c r="KP160" s="32"/>
      <c r="KQ160" s="32"/>
      <c r="KR160" s="32"/>
      <c r="KS160" s="32"/>
      <c r="KT160" s="32"/>
      <c r="KU160" s="32"/>
      <c r="KV160" s="32"/>
      <c r="KW160" s="32"/>
      <c r="KX160" s="32"/>
      <c r="KY160" s="32"/>
      <c r="KZ160" s="32"/>
      <c r="LA160" s="32"/>
      <c r="LB160" s="32"/>
      <c r="LC160" s="32"/>
      <c r="LD160" s="32"/>
      <c r="LE160" s="32"/>
      <c r="LF160" s="32"/>
      <c r="LG160" s="32"/>
      <c r="LH160" s="32"/>
      <c r="LI160" s="32"/>
      <c r="LJ160" s="32"/>
      <c r="LK160" s="32"/>
      <c r="LL160" s="32"/>
      <c r="LM160" s="32"/>
      <c r="LN160" s="32"/>
      <c r="LO160" s="32"/>
      <c r="LP160" s="32"/>
      <c r="LQ160" s="32"/>
    </row>
    <row r="161" spans="2:329" x14ac:dyDescent="0.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c r="IM161" s="32"/>
      <c r="IN161" s="32"/>
      <c r="IO161" s="32"/>
      <c r="IP161" s="32"/>
      <c r="IQ161" s="32"/>
      <c r="IR161" s="32"/>
      <c r="IS161" s="32"/>
      <c r="IT161" s="32"/>
      <c r="IU161" s="32"/>
      <c r="IV161" s="32"/>
      <c r="IW161" s="32"/>
      <c r="IX161" s="32"/>
      <c r="IY161" s="32"/>
      <c r="IZ161" s="32"/>
      <c r="JA161" s="32"/>
      <c r="JB161" s="32"/>
      <c r="JC161" s="32"/>
      <c r="JD161" s="32"/>
      <c r="JE161" s="32"/>
      <c r="JF161" s="32"/>
      <c r="JG161" s="32"/>
      <c r="JH161" s="32"/>
      <c r="JI161" s="32"/>
      <c r="JJ161" s="32"/>
      <c r="JK161" s="32"/>
      <c r="JL161" s="32"/>
      <c r="JM161" s="32"/>
      <c r="JN161" s="32"/>
      <c r="JO161" s="32"/>
      <c r="JP161" s="32"/>
      <c r="JQ161" s="32"/>
      <c r="JR161" s="32"/>
      <c r="JS161" s="32"/>
      <c r="JT161" s="32"/>
      <c r="JU161" s="32"/>
      <c r="JV161" s="32"/>
      <c r="JW161" s="32"/>
      <c r="JX161" s="32"/>
      <c r="JY161" s="32"/>
      <c r="JZ161" s="32"/>
      <c r="KA161" s="32"/>
      <c r="KB161" s="32"/>
      <c r="KC161" s="32"/>
      <c r="KD161" s="32"/>
      <c r="KE161" s="32"/>
      <c r="KF161" s="32"/>
      <c r="KG161" s="32"/>
      <c r="KH161" s="32"/>
      <c r="KI161" s="32"/>
      <c r="KJ161" s="32"/>
      <c r="KK161" s="32"/>
      <c r="KL161" s="32"/>
      <c r="KM161" s="32"/>
      <c r="KN161" s="32"/>
      <c r="KO161" s="32"/>
      <c r="KP161" s="32"/>
      <c r="KQ161" s="32"/>
      <c r="KR161" s="32"/>
      <c r="KS161" s="32"/>
      <c r="KT161" s="32"/>
      <c r="KU161" s="32"/>
      <c r="KV161" s="32"/>
      <c r="KW161" s="32"/>
      <c r="KX161" s="32"/>
      <c r="KY161" s="32"/>
      <c r="KZ161" s="32"/>
      <c r="LA161" s="32"/>
      <c r="LB161" s="32"/>
      <c r="LC161" s="32"/>
      <c r="LD161" s="32"/>
      <c r="LE161" s="32"/>
      <c r="LF161" s="32"/>
      <c r="LG161" s="32"/>
      <c r="LH161" s="32"/>
      <c r="LI161" s="32"/>
      <c r="LJ161" s="32"/>
      <c r="LK161" s="32"/>
      <c r="LL161" s="32"/>
      <c r="LM161" s="32"/>
      <c r="LN161" s="32"/>
      <c r="LO161" s="32"/>
      <c r="LP161" s="32"/>
      <c r="LQ161" s="32"/>
    </row>
    <row r="162" spans="2:329" x14ac:dyDescent="0.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c r="HS162" s="32"/>
      <c r="HT162" s="32"/>
      <c r="HU162" s="32"/>
      <c r="HV162" s="32"/>
      <c r="HW162" s="32"/>
      <c r="HX162" s="32"/>
      <c r="HY162" s="32"/>
      <c r="HZ162" s="32"/>
      <c r="IA162" s="32"/>
      <c r="IB162" s="32"/>
      <c r="IC162" s="32"/>
      <c r="ID162" s="32"/>
      <c r="IE162" s="32"/>
      <c r="IF162" s="32"/>
      <c r="IG162" s="32"/>
      <c r="IH162" s="32"/>
      <c r="II162" s="32"/>
      <c r="IJ162" s="32"/>
      <c r="IK162" s="32"/>
      <c r="IL162" s="32"/>
      <c r="IM162" s="32"/>
      <c r="IN162" s="32"/>
      <c r="IO162" s="32"/>
      <c r="IP162" s="32"/>
      <c r="IQ162" s="32"/>
      <c r="IR162" s="32"/>
      <c r="IS162" s="32"/>
      <c r="IT162" s="32"/>
      <c r="IU162" s="32"/>
      <c r="IV162" s="32"/>
      <c r="IW162" s="32"/>
      <c r="IX162" s="32"/>
      <c r="IY162" s="32"/>
      <c r="IZ162" s="32"/>
      <c r="JA162" s="32"/>
      <c r="JB162" s="32"/>
      <c r="JC162" s="32"/>
      <c r="JD162" s="32"/>
      <c r="JE162" s="32"/>
      <c r="JF162" s="32"/>
      <c r="JG162" s="32"/>
      <c r="JH162" s="32"/>
      <c r="JI162" s="32"/>
      <c r="JJ162" s="32"/>
      <c r="JK162" s="32"/>
      <c r="JL162" s="32"/>
      <c r="JM162" s="32"/>
      <c r="JN162" s="32"/>
      <c r="JO162" s="32"/>
      <c r="JP162" s="32"/>
      <c r="JQ162" s="32"/>
      <c r="JR162" s="32"/>
      <c r="JS162" s="32"/>
      <c r="JT162" s="32"/>
      <c r="JU162" s="32"/>
      <c r="JV162" s="32"/>
      <c r="JW162" s="32"/>
      <c r="JX162" s="32"/>
      <c r="JY162" s="32"/>
      <c r="JZ162" s="32"/>
      <c r="KA162" s="32"/>
      <c r="KB162" s="32"/>
      <c r="KC162" s="32"/>
      <c r="KD162" s="32"/>
      <c r="KE162" s="32"/>
      <c r="KF162" s="32"/>
      <c r="KG162" s="32"/>
      <c r="KH162" s="32"/>
      <c r="KI162" s="32"/>
      <c r="KJ162" s="32"/>
      <c r="KK162" s="32"/>
      <c r="KL162" s="32"/>
      <c r="KM162" s="32"/>
      <c r="KN162" s="32"/>
      <c r="KO162" s="32"/>
      <c r="KP162" s="32"/>
      <c r="KQ162" s="32"/>
      <c r="KR162" s="32"/>
      <c r="KS162" s="32"/>
      <c r="KT162" s="32"/>
      <c r="KU162" s="32"/>
      <c r="KV162" s="32"/>
      <c r="KW162" s="32"/>
      <c r="KX162" s="32"/>
      <c r="KY162" s="32"/>
      <c r="KZ162" s="32"/>
      <c r="LA162" s="32"/>
      <c r="LB162" s="32"/>
      <c r="LC162" s="32"/>
      <c r="LD162" s="32"/>
      <c r="LE162" s="32"/>
      <c r="LF162" s="32"/>
      <c r="LG162" s="32"/>
      <c r="LH162" s="32"/>
      <c r="LI162" s="32"/>
      <c r="LJ162" s="32"/>
      <c r="LK162" s="32"/>
      <c r="LL162" s="32"/>
      <c r="LM162" s="32"/>
      <c r="LN162" s="32"/>
      <c r="LO162" s="32"/>
      <c r="LP162" s="32"/>
      <c r="LQ162" s="32"/>
    </row>
    <row r="163" spans="2:329" x14ac:dyDescent="0.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c r="IM163" s="32"/>
      <c r="IN163" s="32"/>
      <c r="IO163" s="32"/>
      <c r="IP163" s="32"/>
      <c r="IQ163" s="32"/>
      <c r="IR163" s="32"/>
      <c r="IS163" s="32"/>
      <c r="IT163" s="32"/>
      <c r="IU163" s="32"/>
      <c r="IV163" s="32"/>
      <c r="IW163" s="32"/>
      <c r="IX163" s="32"/>
      <c r="IY163" s="32"/>
      <c r="IZ163" s="32"/>
      <c r="JA163" s="32"/>
      <c r="JB163" s="32"/>
      <c r="JC163" s="32"/>
      <c r="JD163" s="32"/>
      <c r="JE163" s="32"/>
      <c r="JF163" s="32"/>
      <c r="JG163" s="32"/>
      <c r="JH163" s="32"/>
      <c r="JI163" s="32"/>
      <c r="JJ163" s="32"/>
      <c r="JK163" s="32"/>
      <c r="JL163" s="32"/>
      <c r="JM163" s="32"/>
      <c r="JN163" s="32"/>
      <c r="JO163" s="32"/>
      <c r="JP163" s="32"/>
      <c r="JQ163" s="32"/>
      <c r="JR163" s="32"/>
      <c r="JS163" s="32"/>
      <c r="JT163" s="32"/>
      <c r="JU163" s="32"/>
      <c r="JV163" s="32"/>
      <c r="JW163" s="32"/>
      <c r="JX163" s="32"/>
      <c r="JY163" s="32"/>
      <c r="JZ163" s="32"/>
      <c r="KA163" s="32"/>
      <c r="KB163" s="32"/>
      <c r="KC163" s="32"/>
      <c r="KD163" s="32"/>
      <c r="KE163" s="32"/>
      <c r="KF163" s="32"/>
      <c r="KG163" s="32"/>
      <c r="KH163" s="32"/>
      <c r="KI163" s="32"/>
      <c r="KJ163" s="32"/>
      <c r="KK163" s="32"/>
      <c r="KL163" s="32"/>
      <c r="KM163" s="32"/>
      <c r="KN163" s="32"/>
      <c r="KO163" s="32"/>
      <c r="KP163" s="32"/>
      <c r="KQ163" s="32"/>
      <c r="KR163" s="32"/>
      <c r="KS163" s="32"/>
      <c r="KT163" s="32"/>
      <c r="KU163" s="32"/>
      <c r="KV163" s="32"/>
      <c r="KW163" s="32"/>
      <c r="KX163" s="32"/>
      <c r="KY163" s="32"/>
      <c r="KZ163" s="32"/>
      <c r="LA163" s="32"/>
      <c r="LB163" s="32"/>
      <c r="LC163" s="32"/>
      <c r="LD163" s="32"/>
      <c r="LE163" s="32"/>
      <c r="LF163" s="32"/>
      <c r="LG163" s="32"/>
      <c r="LH163" s="32"/>
      <c r="LI163" s="32"/>
      <c r="LJ163" s="32"/>
      <c r="LK163" s="32"/>
      <c r="LL163" s="32"/>
      <c r="LM163" s="32"/>
      <c r="LN163" s="32"/>
      <c r="LO163" s="32"/>
      <c r="LP163" s="32"/>
      <c r="LQ163" s="32"/>
    </row>
    <row r="164" spans="2:329" x14ac:dyDescent="0.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c r="HS164" s="32"/>
      <c r="HT164" s="32"/>
      <c r="HU164" s="32"/>
      <c r="HV164" s="32"/>
      <c r="HW164" s="32"/>
      <c r="HX164" s="32"/>
      <c r="HY164" s="32"/>
      <c r="HZ164" s="32"/>
      <c r="IA164" s="32"/>
      <c r="IB164" s="32"/>
      <c r="IC164" s="32"/>
      <c r="ID164" s="32"/>
      <c r="IE164" s="32"/>
      <c r="IF164" s="32"/>
      <c r="IG164" s="32"/>
      <c r="IH164" s="32"/>
      <c r="II164" s="32"/>
      <c r="IJ164" s="32"/>
      <c r="IK164" s="32"/>
      <c r="IL164" s="32"/>
      <c r="IM164" s="32"/>
      <c r="IN164" s="32"/>
      <c r="IO164" s="32"/>
      <c r="IP164" s="32"/>
      <c r="IQ164" s="32"/>
      <c r="IR164" s="32"/>
      <c r="IS164" s="32"/>
      <c r="IT164" s="32"/>
      <c r="IU164" s="32"/>
      <c r="IV164" s="32"/>
      <c r="IW164" s="32"/>
      <c r="IX164" s="32"/>
      <c r="IY164" s="32"/>
      <c r="IZ164" s="32"/>
      <c r="JA164" s="32"/>
      <c r="JB164" s="32"/>
      <c r="JC164" s="32"/>
      <c r="JD164" s="32"/>
      <c r="JE164" s="32"/>
      <c r="JF164" s="32"/>
      <c r="JG164" s="32"/>
      <c r="JH164" s="32"/>
      <c r="JI164" s="32"/>
      <c r="JJ164" s="32"/>
      <c r="JK164" s="32"/>
      <c r="JL164" s="32"/>
      <c r="JM164" s="32"/>
      <c r="JN164" s="32"/>
      <c r="JO164" s="32"/>
      <c r="JP164" s="32"/>
      <c r="JQ164" s="32"/>
      <c r="JR164" s="32"/>
      <c r="JS164" s="32"/>
      <c r="JT164" s="32"/>
      <c r="JU164" s="32"/>
      <c r="JV164" s="32"/>
      <c r="JW164" s="32"/>
      <c r="JX164" s="32"/>
      <c r="JY164" s="32"/>
      <c r="JZ164" s="32"/>
      <c r="KA164" s="32"/>
      <c r="KB164" s="32"/>
      <c r="KC164" s="32"/>
      <c r="KD164" s="32"/>
      <c r="KE164" s="32"/>
      <c r="KF164" s="32"/>
      <c r="KG164" s="32"/>
      <c r="KH164" s="32"/>
      <c r="KI164" s="32"/>
      <c r="KJ164" s="32"/>
      <c r="KK164" s="32"/>
      <c r="KL164" s="32"/>
      <c r="KM164" s="32"/>
      <c r="KN164" s="32"/>
      <c r="KO164" s="32"/>
      <c r="KP164" s="32"/>
      <c r="KQ164" s="32"/>
      <c r="KR164" s="32"/>
      <c r="KS164" s="32"/>
      <c r="KT164" s="32"/>
      <c r="KU164" s="32"/>
      <c r="KV164" s="32"/>
      <c r="KW164" s="32"/>
      <c r="KX164" s="32"/>
      <c r="KY164" s="32"/>
      <c r="KZ164" s="32"/>
      <c r="LA164" s="32"/>
      <c r="LB164" s="32"/>
      <c r="LC164" s="32"/>
      <c r="LD164" s="32"/>
      <c r="LE164" s="32"/>
      <c r="LF164" s="32"/>
      <c r="LG164" s="32"/>
      <c r="LH164" s="32"/>
      <c r="LI164" s="32"/>
      <c r="LJ164" s="32"/>
      <c r="LK164" s="32"/>
      <c r="LL164" s="32"/>
      <c r="LM164" s="32"/>
      <c r="LN164" s="32"/>
      <c r="LO164" s="32"/>
      <c r="LP164" s="32"/>
      <c r="LQ164" s="32"/>
    </row>
    <row r="165" spans="2:329" x14ac:dyDescent="0.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c r="IM165" s="32"/>
      <c r="IN165" s="32"/>
      <c r="IO165" s="32"/>
      <c r="IP165" s="32"/>
      <c r="IQ165" s="32"/>
      <c r="IR165" s="32"/>
      <c r="IS165" s="32"/>
      <c r="IT165" s="32"/>
      <c r="IU165" s="32"/>
      <c r="IV165" s="32"/>
      <c r="IW165" s="32"/>
      <c r="IX165" s="32"/>
      <c r="IY165" s="32"/>
      <c r="IZ165" s="32"/>
      <c r="JA165" s="32"/>
      <c r="JB165" s="32"/>
      <c r="JC165" s="32"/>
      <c r="JD165" s="32"/>
      <c r="JE165" s="32"/>
      <c r="JF165" s="32"/>
      <c r="JG165" s="32"/>
      <c r="JH165" s="32"/>
      <c r="JI165" s="32"/>
      <c r="JJ165" s="32"/>
      <c r="JK165" s="32"/>
      <c r="JL165" s="32"/>
      <c r="JM165" s="32"/>
      <c r="JN165" s="32"/>
      <c r="JO165" s="32"/>
      <c r="JP165" s="32"/>
      <c r="JQ165" s="32"/>
      <c r="JR165" s="32"/>
      <c r="JS165" s="32"/>
      <c r="JT165" s="32"/>
      <c r="JU165" s="32"/>
      <c r="JV165" s="32"/>
      <c r="JW165" s="32"/>
      <c r="JX165" s="32"/>
      <c r="JY165" s="32"/>
      <c r="JZ165" s="32"/>
      <c r="KA165" s="32"/>
      <c r="KB165" s="32"/>
      <c r="KC165" s="32"/>
      <c r="KD165" s="32"/>
      <c r="KE165" s="32"/>
      <c r="KF165" s="32"/>
      <c r="KG165" s="32"/>
      <c r="KH165" s="32"/>
      <c r="KI165" s="32"/>
      <c r="KJ165" s="32"/>
      <c r="KK165" s="32"/>
      <c r="KL165" s="32"/>
      <c r="KM165" s="32"/>
      <c r="KN165" s="32"/>
      <c r="KO165" s="32"/>
      <c r="KP165" s="32"/>
      <c r="KQ165" s="32"/>
      <c r="KR165" s="32"/>
      <c r="KS165" s="32"/>
      <c r="KT165" s="32"/>
      <c r="KU165" s="32"/>
      <c r="KV165" s="32"/>
      <c r="KW165" s="32"/>
      <c r="KX165" s="32"/>
      <c r="KY165" s="32"/>
      <c r="KZ165" s="32"/>
      <c r="LA165" s="32"/>
      <c r="LB165" s="32"/>
      <c r="LC165" s="32"/>
      <c r="LD165" s="32"/>
      <c r="LE165" s="32"/>
      <c r="LF165" s="32"/>
      <c r="LG165" s="32"/>
      <c r="LH165" s="32"/>
      <c r="LI165" s="32"/>
      <c r="LJ165" s="32"/>
      <c r="LK165" s="32"/>
      <c r="LL165" s="32"/>
      <c r="LM165" s="32"/>
      <c r="LN165" s="32"/>
      <c r="LO165" s="32"/>
      <c r="LP165" s="32"/>
      <c r="LQ165" s="32"/>
    </row>
    <row r="166" spans="2:329" x14ac:dyDescent="0.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2"/>
      <c r="FJ166" s="32"/>
      <c r="FK166" s="32"/>
      <c r="FL166" s="32"/>
      <c r="FM166" s="32"/>
      <c r="FN166" s="32"/>
      <c r="FO166" s="32"/>
      <c r="FP166" s="32"/>
      <c r="FQ166" s="32"/>
      <c r="FR166" s="32"/>
      <c r="FS166" s="32"/>
      <c r="FT166" s="32"/>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c r="HO166" s="32"/>
      <c r="HP166" s="32"/>
      <c r="HQ166" s="32"/>
      <c r="HR166" s="32"/>
      <c r="HS166" s="32"/>
      <c r="HT166" s="32"/>
      <c r="HU166" s="32"/>
      <c r="HV166" s="32"/>
      <c r="HW166" s="32"/>
      <c r="HX166" s="32"/>
      <c r="HY166" s="32"/>
      <c r="HZ166" s="32"/>
      <c r="IA166" s="32"/>
      <c r="IB166" s="32"/>
      <c r="IC166" s="32"/>
      <c r="ID166" s="32"/>
      <c r="IE166" s="32"/>
      <c r="IF166" s="32"/>
      <c r="IG166" s="32"/>
      <c r="IH166" s="32"/>
      <c r="II166" s="32"/>
      <c r="IJ166" s="32"/>
      <c r="IK166" s="32"/>
      <c r="IL166" s="32"/>
      <c r="IM166" s="32"/>
      <c r="IN166" s="32"/>
      <c r="IO166" s="32"/>
      <c r="IP166" s="32"/>
      <c r="IQ166" s="32"/>
      <c r="IR166" s="32"/>
      <c r="IS166" s="32"/>
      <c r="IT166" s="32"/>
      <c r="IU166" s="32"/>
      <c r="IV166" s="32"/>
      <c r="IW166" s="32"/>
      <c r="IX166" s="32"/>
      <c r="IY166" s="32"/>
      <c r="IZ166" s="32"/>
      <c r="JA166" s="32"/>
      <c r="JB166" s="32"/>
      <c r="JC166" s="32"/>
      <c r="JD166" s="32"/>
      <c r="JE166" s="32"/>
      <c r="JF166" s="32"/>
      <c r="JG166" s="32"/>
      <c r="JH166" s="32"/>
      <c r="JI166" s="32"/>
      <c r="JJ166" s="32"/>
      <c r="JK166" s="32"/>
      <c r="JL166" s="32"/>
      <c r="JM166" s="32"/>
      <c r="JN166" s="32"/>
      <c r="JO166" s="32"/>
      <c r="JP166" s="32"/>
      <c r="JQ166" s="32"/>
      <c r="JR166" s="32"/>
      <c r="JS166" s="32"/>
      <c r="JT166" s="32"/>
      <c r="JU166" s="32"/>
      <c r="JV166" s="32"/>
      <c r="JW166" s="32"/>
      <c r="JX166" s="32"/>
      <c r="JY166" s="32"/>
      <c r="JZ166" s="32"/>
      <c r="KA166" s="32"/>
      <c r="KB166" s="32"/>
      <c r="KC166" s="32"/>
      <c r="KD166" s="32"/>
      <c r="KE166" s="32"/>
      <c r="KF166" s="32"/>
      <c r="KG166" s="32"/>
      <c r="KH166" s="32"/>
      <c r="KI166" s="32"/>
      <c r="KJ166" s="32"/>
      <c r="KK166" s="32"/>
      <c r="KL166" s="32"/>
      <c r="KM166" s="32"/>
      <c r="KN166" s="32"/>
      <c r="KO166" s="32"/>
      <c r="KP166" s="32"/>
      <c r="KQ166" s="32"/>
      <c r="KR166" s="32"/>
      <c r="KS166" s="32"/>
      <c r="KT166" s="32"/>
      <c r="KU166" s="32"/>
      <c r="KV166" s="32"/>
      <c r="KW166" s="32"/>
      <c r="KX166" s="32"/>
      <c r="KY166" s="32"/>
      <c r="KZ166" s="32"/>
      <c r="LA166" s="32"/>
      <c r="LB166" s="32"/>
      <c r="LC166" s="32"/>
      <c r="LD166" s="32"/>
      <c r="LE166" s="32"/>
      <c r="LF166" s="32"/>
      <c r="LG166" s="32"/>
      <c r="LH166" s="32"/>
      <c r="LI166" s="32"/>
      <c r="LJ166" s="32"/>
      <c r="LK166" s="32"/>
      <c r="LL166" s="32"/>
      <c r="LM166" s="32"/>
      <c r="LN166" s="32"/>
      <c r="LO166" s="32"/>
      <c r="LP166" s="32"/>
      <c r="LQ166" s="32"/>
    </row>
    <row r="167" spans="2:329" x14ac:dyDescent="0.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c r="HS167" s="32"/>
      <c r="HT167" s="32"/>
      <c r="HU167" s="32"/>
      <c r="HV167" s="32"/>
      <c r="HW167" s="32"/>
      <c r="HX167" s="32"/>
      <c r="HY167" s="32"/>
      <c r="HZ167" s="32"/>
      <c r="IA167" s="32"/>
      <c r="IB167" s="32"/>
      <c r="IC167" s="32"/>
      <c r="ID167" s="32"/>
      <c r="IE167" s="32"/>
      <c r="IF167" s="32"/>
      <c r="IG167" s="32"/>
      <c r="IH167" s="32"/>
      <c r="II167" s="32"/>
      <c r="IJ167" s="32"/>
      <c r="IK167" s="32"/>
      <c r="IL167" s="32"/>
      <c r="IM167" s="32"/>
      <c r="IN167" s="32"/>
      <c r="IO167" s="32"/>
      <c r="IP167" s="32"/>
      <c r="IQ167" s="32"/>
      <c r="IR167" s="32"/>
      <c r="IS167" s="32"/>
      <c r="IT167" s="32"/>
      <c r="IU167" s="32"/>
      <c r="IV167" s="32"/>
      <c r="IW167" s="32"/>
      <c r="IX167" s="32"/>
      <c r="IY167" s="32"/>
      <c r="IZ167" s="32"/>
      <c r="JA167" s="32"/>
      <c r="JB167" s="32"/>
      <c r="JC167" s="32"/>
      <c r="JD167" s="32"/>
      <c r="JE167" s="32"/>
      <c r="JF167" s="32"/>
      <c r="JG167" s="32"/>
      <c r="JH167" s="32"/>
      <c r="JI167" s="32"/>
      <c r="JJ167" s="32"/>
      <c r="JK167" s="32"/>
      <c r="JL167" s="32"/>
      <c r="JM167" s="32"/>
      <c r="JN167" s="32"/>
      <c r="JO167" s="32"/>
      <c r="JP167" s="32"/>
      <c r="JQ167" s="32"/>
      <c r="JR167" s="32"/>
      <c r="JS167" s="32"/>
      <c r="JT167" s="32"/>
      <c r="JU167" s="32"/>
      <c r="JV167" s="32"/>
      <c r="JW167" s="32"/>
      <c r="JX167" s="32"/>
      <c r="JY167" s="32"/>
      <c r="JZ167" s="32"/>
      <c r="KA167" s="32"/>
      <c r="KB167" s="32"/>
      <c r="KC167" s="32"/>
      <c r="KD167" s="32"/>
      <c r="KE167" s="32"/>
      <c r="KF167" s="32"/>
      <c r="KG167" s="32"/>
      <c r="KH167" s="32"/>
      <c r="KI167" s="32"/>
      <c r="KJ167" s="32"/>
      <c r="KK167" s="32"/>
      <c r="KL167" s="32"/>
      <c r="KM167" s="32"/>
      <c r="KN167" s="32"/>
      <c r="KO167" s="32"/>
      <c r="KP167" s="32"/>
      <c r="KQ167" s="32"/>
      <c r="KR167" s="32"/>
      <c r="KS167" s="32"/>
      <c r="KT167" s="32"/>
      <c r="KU167" s="32"/>
      <c r="KV167" s="32"/>
      <c r="KW167" s="32"/>
      <c r="KX167" s="32"/>
      <c r="KY167" s="32"/>
      <c r="KZ167" s="32"/>
      <c r="LA167" s="32"/>
      <c r="LB167" s="32"/>
      <c r="LC167" s="32"/>
      <c r="LD167" s="32"/>
      <c r="LE167" s="32"/>
      <c r="LF167" s="32"/>
      <c r="LG167" s="32"/>
      <c r="LH167" s="32"/>
      <c r="LI167" s="32"/>
      <c r="LJ167" s="32"/>
      <c r="LK167" s="32"/>
      <c r="LL167" s="32"/>
      <c r="LM167" s="32"/>
      <c r="LN167" s="32"/>
      <c r="LO167" s="32"/>
      <c r="LP167" s="32"/>
      <c r="LQ167" s="32"/>
    </row>
    <row r="168" spans="2:329" x14ac:dyDescent="0.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c r="IJ168" s="32"/>
      <c r="IK168" s="32"/>
      <c r="IL168" s="32"/>
      <c r="IM168" s="32"/>
      <c r="IN168" s="32"/>
      <c r="IO168" s="32"/>
      <c r="IP168" s="32"/>
      <c r="IQ168" s="32"/>
      <c r="IR168" s="32"/>
      <c r="IS168" s="32"/>
      <c r="IT168" s="32"/>
      <c r="IU168" s="32"/>
      <c r="IV168" s="32"/>
      <c r="IW168" s="32"/>
      <c r="IX168" s="32"/>
      <c r="IY168" s="32"/>
      <c r="IZ168" s="32"/>
      <c r="JA168" s="32"/>
      <c r="JB168" s="32"/>
      <c r="JC168" s="32"/>
      <c r="JD168" s="32"/>
      <c r="JE168" s="32"/>
      <c r="JF168" s="32"/>
      <c r="JG168" s="32"/>
      <c r="JH168" s="32"/>
      <c r="JI168" s="32"/>
      <c r="JJ168" s="32"/>
      <c r="JK168" s="32"/>
      <c r="JL168" s="32"/>
      <c r="JM168" s="32"/>
      <c r="JN168" s="32"/>
      <c r="JO168" s="32"/>
      <c r="JP168" s="32"/>
      <c r="JQ168" s="32"/>
      <c r="JR168" s="32"/>
      <c r="JS168" s="32"/>
      <c r="JT168" s="32"/>
      <c r="JU168" s="32"/>
      <c r="JV168" s="32"/>
      <c r="JW168" s="32"/>
      <c r="JX168" s="32"/>
      <c r="JY168" s="32"/>
      <c r="JZ168" s="32"/>
      <c r="KA168" s="32"/>
      <c r="KB168" s="32"/>
      <c r="KC168" s="32"/>
      <c r="KD168" s="32"/>
      <c r="KE168" s="32"/>
      <c r="KF168" s="32"/>
      <c r="KG168" s="32"/>
      <c r="KH168" s="32"/>
      <c r="KI168" s="32"/>
      <c r="KJ168" s="32"/>
      <c r="KK168" s="32"/>
      <c r="KL168" s="32"/>
      <c r="KM168" s="32"/>
      <c r="KN168" s="32"/>
      <c r="KO168" s="32"/>
      <c r="KP168" s="32"/>
      <c r="KQ168" s="32"/>
      <c r="KR168" s="32"/>
      <c r="KS168" s="32"/>
      <c r="KT168" s="32"/>
      <c r="KU168" s="32"/>
      <c r="KV168" s="32"/>
      <c r="KW168" s="32"/>
      <c r="KX168" s="32"/>
      <c r="KY168" s="32"/>
      <c r="KZ168" s="32"/>
      <c r="LA168" s="32"/>
      <c r="LB168" s="32"/>
      <c r="LC168" s="32"/>
      <c r="LD168" s="32"/>
      <c r="LE168" s="32"/>
      <c r="LF168" s="32"/>
      <c r="LG168" s="32"/>
      <c r="LH168" s="32"/>
      <c r="LI168" s="32"/>
      <c r="LJ168" s="32"/>
      <c r="LK168" s="32"/>
      <c r="LL168" s="32"/>
      <c r="LM168" s="32"/>
      <c r="LN168" s="32"/>
      <c r="LO168" s="32"/>
      <c r="LP168" s="32"/>
      <c r="LQ168" s="32"/>
    </row>
    <row r="169" spans="2:329" x14ac:dyDescent="0.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c r="IM169" s="32"/>
      <c r="IN169" s="32"/>
      <c r="IO169" s="32"/>
      <c r="IP169" s="32"/>
      <c r="IQ169" s="32"/>
      <c r="IR169" s="32"/>
      <c r="IS169" s="32"/>
      <c r="IT169" s="32"/>
      <c r="IU169" s="32"/>
      <c r="IV169" s="32"/>
      <c r="IW169" s="32"/>
      <c r="IX169" s="32"/>
      <c r="IY169" s="32"/>
      <c r="IZ169" s="32"/>
      <c r="JA169" s="32"/>
      <c r="JB169" s="32"/>
      <c r="JC169" s="32"/>
      <c r="JD169" s="32"/>
      <c r="JE169" s="32"/>
      <c r="JF169" s="32"/>
      <c r="JG169" s="32"/>
      <c r="JH169" s="32"/>
      <c r="JI169" s="32"/>
      <c r="JJ169" s="32"/>
      <c r="JK169" s="32"/>
      <c r="JL169" s="32"/>
      <c r="JM169" s="32"/>
      <c r="JN169" s="32"/>
      <c r="JO169" s="32"/>
      <c r="JP169" s="32"/>
      <c r="JQ169" s="32"/>
      <c r="JR169" s="32"/>
      <c r="JS169" s="32"/>
      <c r="JT169" s="32"/>
      <c r="JU169" s="32"/>
      <c r="JV169" s="32"/>
      <c r="JW169" s="32"/>
      <c r="JX169" s="32"/>
      <c r="JY169" s="32"/>
      <c r="JZ169" s="32"/>
      <c r="KA169" s="32"/>
      <c r="KB169" s="32"/>
      <c r="KC169" s="32"/>
      <c r="KD169" s="32"/>
      <c r="KE169" s="32"/>
      <c r="KF169" s="32"/>
      <c r="KG169" s="32"/>
      <c r="KH169" s="32"/>
      <c r="KI169" s="32"/>
      <c r="KJ169" s="32"/>
      <c r="KK169" s="32"/>
      <c r="KL169" s="32"/>
      <c r="KM169" s="32"/>
      <c r="KN169" s="32"/>
      <c r="KO169" s="32"/>
      <c r="KP169" s="32"/>
      <c r="KQ169" s="32"/>
      <c r="KR169" s="32"/>
      <c r="KS169" s="32"/>
      <c r="KT169" s="32"/>
      <c r="KU169" s="32"/>
      <c r="KV169" s="32"/>
      <c r="KW169" s="32"/>
      <c r="KX169" s="32"/>
      <c r="KY169" s="32"/>
      <c r="KZ169" s="32"/>
      <c r="LA169" s="32"/>
      <c r="LB169" s="32"/>
      <c r="LC169" s="32"/>
      <c r="LD169" s="32"/>
      <c r="LE169" s="32"/>
      <c r="LF169" s="32"/>
      <c r="LG169" s="32"/>
      <c r="LH169" s="32"/>
      <c r="LI169" s="32"/>
      <c r="LJ169" s="32"/>
      <c r="LK169" s="32"/>
      <c r="LL169" s="32"/>
      <c r="LM169" s="32"/>
      <c r="LN169" s="32"/>
      <c r="LO169" s="32"/>
      <c r="LP169" s="32"/>
      <c r="LQ169" s="32"/>
    </row>
    <row r="170" spans="2:329" x14ac:dyDescent="0.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c r="HS170" s="32"/>
      <c r="HT170" s="32"/>
      <c r="HU170" s="32"/>
      <c r="HV170" s="32"/>
      <c r="HW170" s="32"/>
      <c r="HX170" s="32"/>
      <c r="HY170" s="32"/>
      <c r="HZ170" s="32"/>
      <c r="IA170" s="32"/>
      <c r="IB170" s="32"/>
      <c r="IC170" s="32"/>
      <c r="ID170" s="32"/>
      <c r="IE170" s="32"/>
      <c r="IF170" s="32"/>
      <c r="IG170" s="32"/>
      <c r="IH170" s="32"/>
      <c r="II170" s="32"/>
      <c r="IJ170" s="32"/>
      <c r="IK170" s="32"/>
      <c r="IL170" s="32"/>
      <c r="IM170" s="32"/>
      <c r="IN170" s="32"/>
      <c r="IO170" s="32"/>
      <c r="IP170" s="32"/>
      <c r="IQ170" s="32"/>
      <c r="IR170" s="32"/>
      <c r="IS170" s="32"/>
      <c r="IT170" s="32"/>
      <c r="IU170" s="32"/>
      <c r="IV170" s="32"/>
      <c r="IW170" s="32"/>
      <c r="IX170" s="32"/>
      <c r="IY170" s="32"/>
      <c r="IZ170" s="32"/>
      <c r="JA170" s="32"/>
      <c r="JB170" s="32"/>
      <c r="JC170" s="32"/>
      <c r="JD170" s="32"/>
      <c r="JE170" s="32"/>
      <c r="JF170" s="32"/>
      <c r="JG170" s="32"/>
      <c r="JH170" s="32"/>
      <c r="JI170" s="32"/>
      <c r="JJ170" s="32"/>
      <c r="JK170" s="32"/>
      <c r="JL170" s="32"/>
      <c r="JM170" s="32"/>
      <c r="JN170" s="32"/>
      <c r="JO170" s="32"/>
      <c r="JP170" s="32"/>
      <c r="JQ170" s="32"/>
      <c r="JR170" s="32"/>
      <c r="JS170" s="32"/>
      <c r="JT170" s="32"/>
      <c r="JU170" s="32"/>
      <c r="JV170" s="32"/>
      <c r="JW170" s="32"/>
      <c r="JX170" s="32"/>
      <c r="JY170" s="32"/>
      <c r="JZ170" s="32"/>
      <c r="KA170" s="32"/>
      <c r="KB170" s="32"/>
      <c r="KC170" s="32"/>
      <c r="KD170" s="32"/>
      <c r="KE170" s="32"/>
      <c r="KF170" s="32"/>
      <c r="KG170" s="32"/>
      <c r="KH170" s="32"/>
      <c r="KI170" s="32"/>
      <c r="KJ170" s="32"/>
      <c r="KK170" s="32"/>
      <c r="KL170" s="32"/>
      <c r="KM170" s="32"/>
      <c r="KN170" s="32"/>
      <c r="KO170" s="32"/>
      <c r="KP170" s="32"/>
      <c r="KQ170" s="32"/>
      <c r="KR170" s="32"/>
      <c r="KS170" s="32"/>
      <c r="KT170" s="32"/>
      <c r="KU170" s="32"/>
      <c r="KV170" s="32"/>
      <c r="KW170" s="32"/>
      <c r="KX170" s="32"/>
      <c r="KY170" s="32"/>
      <c r="KZ170" s="32"/>
      <c r="LA170" s="32"/>
      <c r="LB170" s="32"/>
      <c r="LC170" s="32"/>
      <c r="LD170" s="32"/>
      <c r="LE170" s="32"/>
      <c r="LF170" s="32"/>
      <c r="LG170" s="32"/>
      <c r="LH170" s="32"/>
      <c r="LI170" s="32"/>
      <c r="LJ170" s="32"/>
      <c r="LK170" s="32"/>
      <c r="LL170" s="32"/>
      <c r="LM170" s="32"/>
      <c r="LN170" s="32"/>
      <c r="LO170" s="32"/>
      <c r="LP170" s="32"/>
      <c r="LQ170" s="32"/>
    </row>
    <row r="171" spans="2:329" x14ac:dyDescent="0.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c r="IW171" s="32"/>
      <c r="IX171" s="32"/>
      <c r="IY171" s="32"/>
      <c r="IZ171" s="32"/>
      <c r="JA171" s="32"/>
      <c r="JB171" s="32"/>
      <c r="JC171" s="32"/>
      <c r="JD171" s="32"/>
      <c r="JE171" s="32"/>
      <c r="JF171" s="32"/>
      <c r="JG171" s="32"/>
      <c r="JH171" s="32"/>
      <c r="JI171" s="32"/>
      <c r="JJ171" s="32"/>
      <c r="JK171" s="32"/>
      <c r="JL171" s="32"/>
      <c r="JM171" s="32"/>
      <c r="JN171" s="32"/>
      <c r="JO171" s="32"/>
      <c r="JP171" s="32"/>
      <c r="JQ171" s="32"/>
      <c r="JR171" s="32"/>
      <c r="JS171" s="32"/>
      <c r="JT171" s="32"/>
      <c r="JU171" s="32"/>
      <c r="JV171" s="32"/>
      <c r="JW171" s="32"/>
      <c r="JX171" s="32"/>
      <c r="JY171" s="32"/>
      <c r="JZ171" s="32"/>
      <c r="KA171" s="32"/>
      <c r="KB171" s="32"/>
      <c r="KC171" s="32"/>
      <c r="KD171" s="32"/>
      <c r="KE171" s="32"/>
      <c r="KF171" s="32"/>
      <c r="KG171" s="32"/>
      <c r="KH171" s="32"/>
      <c r="KI171" s="32"/>
      <c r="KJ171" s="32"/>
      <c r="KK171" s="32"/>
      <c r="KL171" s="32"/>
      <c r="KM171" s="32"/>
      <c r="KN171" s="32"/>
      <c r="KO171" s="32"/>
      <c r="KP171" s="32"/>
      <c r="KQ171" s="32"/>
      <c r="KR171" s="32"/>
      <c r="KS171" s="32"/>
      <c r="KT171" s="32"/>
      <c r="KU171" s="32"/>
      <c r="KV171" s="32"/>
      <c r="KW171" s="32"/>
      <c r="KX171" s="32"/>
      <c r="KY171" s="32"/>
      <c r="KZ171" s="32"/>
      <c r="LA171" s="32"/>
      <c r="LB171" s="32"/>
      <c r="LC171" s="32"/>
      <c r="LD171" s="32"/>
      <c r="LE171" s="32"/>
      <c r="LF171" s="32"/>
      <c r="LG171" s="32"/>
      <c r="LH171" s="32"/>
      <c r="LI171" s="32"/>
      <c r="LJ171" s="32"/>
      <c r="LK171" s="32"/>
      <c r="LL171" s="32"/>
      <c r="LM171" s="32"/>
      <c r="LN171" s="32"/>
      <c r="LO171" s="32"/>
      <c r="LP171" s="32"/>
      <c r="LQ171" s="32"/>
    </row>
    <row r="172" spans="2:329" x14ac:dyDescent="0.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c r="IM172" s="32"/>
      <c r="IN172" s="32"/>
      <c r="IO172" s="32"/>
      <c r="IP172" s="32"/>
      <c r="IQ172" s="32"/>
      <c r="IR172" s="32"/>
      <c r="IS172" s="32"/>
      <c r="IT172" s="32"/>
      <c r="IU172" s="32"/>
      <c r="IV172" s="32"/>
      <c r="IW172" s="32"/>
      <c r="IX172" s="32"/>
      <c r="IY172" s="32"/>
      <c r="IZ172" s="32"/>
      <c r="JA172" s="32"/>
      <c r="JB172" s="32"/>
      <c r="JC172" s="32"/>
      <c r="JD172" s="32"/>
      <c r="JE172" s="32"/>
      <c r="JF172" s="32"/>
      <c r="JG172" s="32"/>
      <c r="JH172" s="32"/>
      <c r="JI172" s="32"/>
      <c r="JJ172" s="32"/>
      <c r="JK172" s="32"/>
      <c r="JL172" s="32"/>
      <c r="JM172" s="32"/>
      <c r="JN172" s="32"/>
      <c r="JO172" s="32"/>
      <c r="JP172" s="32"/>
      <c r="JQ172" s="32"/>
      <c r="JR172" s="32"/>
      <c r="JS172" s="32"/>
      <c r="JT172" s="32"/>
      <c r="JU172" s="32"/>
      <c r="JV172" s="32"/>
      <c r="JW172" s="32"/>
      <c r="JX172" s="32"/>
      <c r="JY172" s="32"/>
      <c r="JZ172" s="32"/>
      <c r="KA172" s="32"/>
      <c r="KB172" s="32"/>
      <c r="KC172" s="32"/>
      <c r="KD172" s="32"/>
      <c r="KE172" s="32"/>
      <c r="KF172" s="32"/>
      <c r="KG172" s="32"/>
      <c r="KH172" s="32"/>
      <c r="KI172" s="32"/>
      <c r="KJ172" s="32"/>
      <c r="KK172" s="32"/>
      <c r="KL172" s="32"/>
      <c r="KM172" s="32"/>
      <c r="KN172" s="32"/>
      <c r="KO172" s="32"/>
      <c r="KP172" s="32"/>
      <c r="KQ172" s="32"/>
      <c r="KR172" s="32"/>
      <c r="KS172" s="32"/>
      <c r="KT172" s="32"/>
      <c r="KU172" s="32"/>
      <c r="KV172" s="32"/>
      <c r="KW172" s="32"/>
      <c r="KX172" s="32"/>
      <c r="KY172" s="32"/>
      <c r="KZ172" s="32"/>
      <c r="LA172" s="32"/>
      <c r="LB172" s="32"/>
      <c r="LC172" s="32"/>
      <c r="LD172" s="32"/>
      <c r="LE172" s="32"/>
      <c r="LF172" s="32"/>
      <c r="LG172" s="32"/>
      <c r="LH172" s="32"/>
      <c r="LI172" s="32"/>
      <c r="LJ172" s="32"/>
      <c r="LK172" s="32"/>
      <c r="LL172" s="32"/>
      <c r="LM172" s="32"/>
      <c r="LN172" s="32"/>
      <c r="LO172" s="32"/>
      <c r="LP172" s="32"/>
      <c r="LQ172" s="32"/>
    </row>
    <row r="173" spans="2:329" x14ac:dyDescent="0.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c r="IM173" s="32"/>
      <c r="IN173" s="32"/>
      <c r="IO173" s="32"/>
      <c r="IP173" s="32"/>
      <c r="IQ173" s="32"/>
      <c r="IR173" s="32"/>
      <c r="IS173" s="32"/>
      <c r="IT173" s="32"/>
      <c r="IU173" s="32"/>
      <c r="IV173" s="32"/>
      <c r="IW173" s="32"/>
      <c r="IX173" s="32"/>
      <c r="IY173" s="32"/>
      <c r="IZ173" s="32"/>
      <c r="JA173" s="32"/>
      <c r="JB173" s="32"/>
      <c r="JC173" s="32"/>
      <c r="JD173" s="32"/>
      <c r="JE173" s="32"/>
      <c r="JF173" s="32"/>
      <c r="JG173" s="32"/>
      <c r="JH173" s="32"/>
      <c r="JI173" s="32"/>
      <c r="JJ173" s="32"/>
      <c r="JK173" s="32"/>
      <c r="JL173" s="32"/>
      <c r="JM173" s="32"/>
      <c r="JN173" s="32"/>
      <c r="JO173" s="32"/>
      <c r="JP173" s="32"/>
      <c r="JQ173" s="32"/>
      <c r="JR173" s="32"/>
      <c r="JS173" s="32"/>
      <c r="JT173" s="32"/>
      <c r="JU173" s="32"/>
      <c r="JV173" s="32"/>
      <c r="JW173" s="32"/>
      <c r="JX173" s="32"/>
      <c r="JY173" s="32"/>
      <c r="JZ173" s="32"/>
      <c r="KA173" s="32"/>
      <c r="KB173" s="32"/>
      <c r="KC173" s="32"/>
      <c r="KD173" s="32"/>
      <c r="KE173" s="32"/>
      <c r="KF173" s="32"/>
      <c r="KG173" s="32"/>
      <c r="KH173" s="32"/>
      <c r="KI173" s="32"/>
      <c r="KJ173" s="32"/>
      <c r="KK173" s="32"/>
      <c r="KL173" s="32"/>
      <c r="KM173" s="32"/>
      <c r="KN173" s="32"/>
      <c r="KO173" s="32"/>
      <c r="KP173" s="32"/>
      <c r="KQ173" s="32"/>
      <c r="KR173" s="32"/>
      <c r="KS173" s="32"/>
      <c r="KT173" s="32"/>
      <c r="KU173" s="32"/>
      <c r="KV173" s="32"/>
      <c r="KW173" s="32"/>
      <c r="KX173" s="32"/>
      <c r="KY173" s="32"/>
      <c r="KZ173" s="32"/>
      <c r="LA173" s="32"/>
      <c r="LB173" s="32"/>
      <c r="LC173" s="32"/>
      <c r="LD173" s="32"/>
      <c r="LE173" s="32"/>
      <c r="LF173" s="32"/>
      <c r="LG173" s="32"/>
      <c r="LH173" s="32"/>
      <c r="LI173" s="32"/>
      <c r="LJ173" s="32"/>
      <c r="LK173" s="32"/>
      <c r="LL173" s="32"/>
      <c r="LM173" s="32"/>
      <c r="LN173" s="32"/>
      <c r="LO173" s="32"/>
      <c r="LP173" s="32"/>
      <c r="LQ173" s="32"/>
    </row>
    <row r="174" spans="2:329" x14ac:dyDescent="0.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c r="HS174" s="32"/>
      <c r="HT174" s="32"/>
      <c r="HU174" s="32"/>
      <c r="HV174" s="32"/>
      <c r="HW174" s="32"/>
      <c r="HX174" s="32"/>
      <c r="HY174" s="32"/>
      <c r="HZ174" s="32"/>
      <c r="IA174" s="32"/>
      <c r="IB174" s="32"/>
      <c r="IC174" s="32"/>
      <c r="ID174" s="32"/>
      <c r="IE174" s="32"/>
      <c r="IF174" s="32"/>
      <c r="IG174" s="32"/>
      <c r="IH174" s="32"/>
      <c r="II174" s="32"/>
      <c r="IJ174" s="32"/>
      <c r="IK174" s="32"/>
      <c r="IL174" s="32"/>
      <c r="IM174" s="32"/>
      <c r="IN174" s="32"/>
      <c r="IO174" s="32"/>
      <c r="IP174" s="32"/>
      <c r="IQ174" s="32"/>
      <c r="IR174" s="32"/>
      <c r="IS174" s="32"/>
      <c r="IT174" s="32"/>
      <c r="IU174" s="32"/>
      <c r="IV174" s="32"/>
      <c r="IW174" s="32"/>
      <c r="IX174" s="32"/>
      <c r="IY174" s="32"/>
      <c r="IZ174" s="32"/>
      <c r="JA174" s="32"/>
      <c r="JB174" s="32"/>
      <c r="JC174" s="32"/>
      <c r="JD174" s="32"/>
      <c r="JE174" s="32"/>
      <c r="JF174" s="32"/>
      <c r="JG174" s="32"/>
      <c r="JH174" s="32"/>
      <c r="JI174" s="32"/>
      <c r="JJ174" s="32"/>
      <c r="JK174" s="32"/>
      <c r="JL174" s="32"/>
      <c r="JM174" s="32"/>
      <c r="JN174" s="32"/>
      <c r="JO174" s="32"/>
      <c r="JP174" s="32"/>
      <c r="JQ174" s="32"/>
      <c r="JR174" s="32"/>
      <c r="JS174" s="32"/>
      <c r="JT174" s="32"/>
      <c r="JU174" s="32"/>
      <c r="JV174" s="32"/>
      <c r="JW174" s="32"/>
      <c r="JX174" s="32"/>
      <c r="JY174" s="32"/>
      <c r="JZ174" s="32"/>
      <c r="KA174" s="32"/>
      <c r="KB174" s="32"/>
      <c r="KC174" s="32"/>
      <c r="KD174" s="32"/>
      <c r="KE174" s="32"/>
      <c r="KF174" s="32"/>
      <c r="KG174" s="32"/>
      <c r="KH174" s="32"/>
      <c r="KI174" s="32"/>
      <c r="KJ174" s="32"/>
      <c r="KK174" s="32"/>
      <c r="KL174" s="32"/>
      <c r="KM174" s="32"/>
      <c r="KN174" s="32"/>
      <c r="KO174" s="32"/>
      <c r="KP174" s="32"/>
      <c r="KQ174" s="32"/>
      <c r="KR174" s="32"/>
      <c r="KS174" s="32"/>
      <c r="KT174" s="32"/>
      <c r="KU174" s="32"/>
      <c r="KV174" s="32"/>
      <c r="KW174" s="32"/>
      <c r="KX174" s="32"/>
      <c r="KY174" s="32"/>
      <c r="KZ174" s="32"/>
      <c r="LA174" s="32"/>
      <c r="LB174" s="32"/>
      <c r="LC174" s="32"/>
      <c r="LD174" s="32"/>
      <c r="LE174" s="32"/>
      <c r="LF174" s="32"/>
      <c r="LG174" s="32"/>
      <c r="LH174" s="32"/>
      <c r="LI174" s="32"/>
      <c r="LJ174" s="32"/>
      <c r="LK174" s="32"/>
      <c r="LL174" s="32"/>
      <c r="LM174" s="32"/>
      <c r="LN174" s="32"/>
      <c r="LO174" s="32"/>
      <c r="LP174" s="32"/>
      <c r="LQ174" s="32"/>
    </row>
    <row r="175" spans="2:329" x14ac:dyDescent="0.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c r="EU175" s="32"/>
      <c r="EV175" s="32"/>
      <c r="EW175" s="32"/>
      <c r="EX175" s="32"/>
      <c r="EY175" s="32"/>
      <c r="EZ175" s="32"/>
      <c r="FA175" s="32"/>
      <c r="FB175" s="32"/>
      <c r="FC175" s="32"/>
      <c r="FD175" s="32"/>
      <c r="FE175" s="32"/>
      <c r="FF175" s="32"/>
      <c r="FG175" s="32"/>
      <c r="FH175" s="32"/>
      <c r="FI175" s="32"/>
      <c r="FJ175" s="32"/>
      <c r="FK175" s="32"/>
      <c r="FL175" s="32"/>
      <c r="FM175" s="32"/>
      <c r="FN175" s="32"/>
      <c r="FO175" s="32"/>
      <c r="FP175" s="32"/>
      <c r="FQ175" s="32"/>
      <c r="FR175" s="32"/>
      <c r="FS175" s="32"/>
      <c r="FT175" s="32"/>
      <c r="FU175" s="32"/>
      <c r="FV175" s="32"/>
      <c r="FW175" s="32"/>
      <c r="FX175" s="32"/>
      <c r="FY175" s="32"/>
      <c r="FZ175" s="32"/>
      <c r="GA175" s="32"/>
      <c r="GB175" s="32"/>
      <c r="GC175" s="32"/>
      <c r="GD175" s="32"/>
      <c r="GE175" s="32"/>
      <c r="GF175" s="32"/>
      <c r="GG175" s="32"/>
      <c r="GH175" s="32"/>
      <c r="GI175" s="32"/>
      <c r="GJ175" s="32"/>
      <c r="GK175" s="32"/>
      <c r="GL175" s="32"/>
      <c r="GM175" s="32"/>
      <c r="GN175" s="32"/>
      <c r="GO175" s="32"/>
      <c r="GP175" s="32"/>
      <c r="GQ175" s="32"/>
      <c r="GR175" s="32"/>
      <c r="GS175" s="32"/>
      <c r="GT175" s="32"/>
      <c r="GU175" s="32"/>
      <c r="GV175" s="32"/>
      <c r="GW175" s="32"/>
      <c r="GX175" s="32"/>
      <c r="GY175" s="32"/>
      <c r="GZ175" s="32"/>
      <c r="HA175" s="32"/>
      <c r="HB175" s="32"/>
      <c r="HC175" s="32"/>
      <c r="HD175" s="32"/>
      <c r="HE175" s="32"/>
      <c r="HF175" s="32"/>
      <c r="HG175" s="32"/>
      <c r="HH175" s="32"/>
      <c r="HI175" s="32"/>
      <c r="HJ175" s="32"/>
      <c r="HK175" s="32"/>
      <c r="HL175" s="32"/>
      <c r="HM175" s="32"/>
      <c r="HN175" s="32"/>
      <c r="HO175" s="32"/>
      <c r="HP175" s="32"/>
      <c r="HQ175" s="32"/>
      <c r="HR175" s="32"/>
      <c r="HS175" s="32"/>
      <c r="HT175" s="32"/>
      <c r="HU175" s="32"/>
      <c r="HV175" s="32"/>
      <c r="HW175" s="32"/>
      <c r="HX175" s="32"/>
      <c r="HY175" s="32"/>
      <c r="HZ175" s="32"/>
      <c r="IA175" s="32"/>
      <c r="IB175" s="32"/>
      <c r="IC175" s="32"/>
      <c r="ID175" s="32"/>
      <c r="IE175" s="32"/>
      <c r="IF175" s="32"/>
      <c r="IG175" s="32"/>
      <c r="IH175" s="32"/>
      <c r="II175" s="32"/>
      <c r="IJ175" s="32"/>
      <c r="IK175" s="32"/>
      <c r="IL175" s="32"/>
      <c r="IM175" s="32"/>
      <c r="IN175" s="32"/>
      <c r="IO175" s="32"/>
      <c r="IP175" s="32"/>
      <c r="IQ175" s="32"/>
      <c r="IR175" s="32"/>
      <c r="IS175" s="32"/>
      <c r="IT175" s="32"/>
      <c r="IU175" s="32"/>
      <c r="IV175" s="32"/>
      <c r="IW175" s="32"/>
      <c r="IX175" s="32"/>
      <c r="IY175" s="32"/>
      <c r="IZ175" s="32"/>
      <c r="JA175" s="32"/>
      <c r="JB175" s="32"/>
      <c r="JC175" s="32"/>
      <c r="JD175" s="32"/>
      <c r="JE175" s="32"/>
      <c r="JF175" s="32"/>
      <c r="JG175" s="32"/>
      <c r="JH175" s="32"/>
      <c r="JI175" s="32"/>
      <c r="JJ175" s="32"/>
      <c r="JK175" s="32"/>
      <c r="JL175" s="32"/>
      <c r="JM175" s="32"/>
      <c r="JN175" s="32"/>
      <c r="JO175" s="32"/>
      <c r="JP175" s="32"/>
      <c r="JQ175" s="32"/>
      <c r="JR175" s="32"/>
      <c r="JS175" s="32"/>
      <c r="JT175" s="32"/>
      <c r="JU175" s="32"/>
      <c r="JV175" s="32"/>
      <c r="JW175" s="32"/>
      <c r="JX175" s="32"/>
      <c r="JY175" s="32"/>
      <c r="JZ175" s="32"/>
      <c r="KA175" s="32"/>
      <c r="KB175" s="32"/>
      <c r="KC175" s="32"/>
      <c r="KD175" s="32"/>
      <c r="KE175" s="32"/>
      <c r="KF175" s="32"/>
      <c r="KG175" s="32"/>
      <c r="KH175" s="32"/>
      <c r="KI175" s="32"/>
      <c r="KJ175" s="32"/>
      <c r="KK175" s="32"/>
      <c r="KL175" s="32"/>
      <c r="KM175" s="32"/>
      <c r="KN175" s="32"/>
      <c r="KO175" s="32"/>
      <c r="KP175" s="32"/>
      <c r="KQ175" s="32"/>
      <c r="KR175" s="32"/>
      <c r="KS175" s="32"/>
      <c r="KT175" s="32"/>
      <c r="KU175" s="32"/>
      <c r="KV175" s="32"/>
      <c r="KW175" s="32"/>
      <c r="KX175" s="32"/>
      <c r="KY175" s="32"/>
      <c r="KZ175" s="32"/>
      <c r="LA175" s="32"/>
      <c r="LB175" s="32"/>
      <c r="LC175" s="32"/>
      <c r="LD175" s="32"/>
      <c r="LE175" s="32"/>
      <c r="LF175" s="32"/>
      <c r="LG175" s="32"/>
      <c r="LH175" s="32"/>
      <c r="LI175" s="32"/>
      <c r="LJ175" s="32"/>
      <c r="LK175" s="32"/>
      <c r="LL175" s="32"/>
      <c r="LM175" s="32"/>
      <c r="LN175" s="32"/>
      <c r="LO175" s="32"/>
      <c r="LP175" s="32"/>
      <c r="LQ175" s="32"/>
    </row>
    <row r="176" spans="2:329" x14ac:dyDescent="0.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2"/>
      <c r="FJ176" s="32"/>
      <c r="FK176" s="32"/>
      <c r="FL176" s="32"/>
      <c r="FM176" s="32"/>
      <c r="FN176" s="32"/>
      <c r="FO176" s="32"/>
      <c r="FP176" s="32"/>
      <c r="FQ176" s="32"/>
      <c r="FR176" s="32"/>
      <c r="FS176" s="32"/>
      <c r="FT176" s="32"/>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c r="HO176" s="32"/>
      <c r="HP176" s="32"/>
      <c r="HQ176" s="32"/>
      <c r="HR176" s="32"/>
      <c r="HS176" s="32"/>
      <c r="HT176" s="32"/>
      <c r="HU176" s="32"/>
      <c r="HV176" s="32"/>
      <c r="HW176" s="32"/>
      <c r="HX176" s="32"/>
      <c r="HY176" s="32"/>
      <c r="HZ176" s="32"/>
      <c r="IA176" s="32"/>
      <c r="IB176" s="32"/>
      <c r="IC176" s="32"/>
      <c r="ID176" s="32"/>
      <c r="IE176" s="32"/>
      <c r="IF176" s="32"/>
      <c r="IG176" s="32"/>
      <c r="IH176" s="32"/>
      <c r="II176" s="32"/>
      <c r="IJ176" s="32"/>
      <c r="IK176" s="32"/>
      <c r="IL176" s="32"/>
      <c r="IM176" s="32"/>
      <c r="IN176" s="32"/>
      <c r="IO176" s="32"/>
      <c r="IP176" s="32"/>
      <c r="IQ176" s="32"/>
      <c r="IR176" s="32"/>
      <c r="IS176" s="32"/>
      <c r="IT176" s="32"/>
      <c r="IU176" s="32"/>
      <c r="IV176" s="32"/>
      <c r="IW176" s="32"/>
      <c r="IX176" s="32"/>
      <c r="IY176" s="32"/>
      <c r="IZ176" s="32"/>
      <c r="JA176" s="32"/>
      <c r="JB176" s="32"/>
      <c r="JC176" s="32"/>
      <c r="JD176" s="32"/>
      <c r="JE176" s="32"/>
      <c r="JF176" s="32"/>
      <c r="JG176" s="32"/>
      <c r="JH176" s="32"/>
      <c r="JI176" s="32"/>
      <c r="JJ176" s="32"/>
      <c r="JK176" s="32"/>
      <c r="JL176" s="32"/>
      <c r="JM176" s="32"/>
      <c r="JN176" s="32"/>
      <c r="JO176" s="32"/>
      <c r="JP176" s="32"/>
      <c r="JQ176" s="32"/>
      <c r="JR176" s="32"/>
      <c r="JS176" s="32"/>
      <c r="JT176" s="32"/>
      <c r="JU176" s="32"/>
      <c r="JV176" s="32"/>
      <c r="JW176" s="32"/>
      <c r="JX176" s="32"/>
      <c r="JY176" s="32"/>
      <c r="JZ176" s="32"/>
      <c r="KA176" s="32"/>
      <c r="KB176" s="32"/>
      <c r="KC176" s="32"/>
      <c r="KD176" s="32"/>
      <c r="KE176" s="32"/>
      <c r="KF176" s="32"/>
      <c r="KG176" s="32"/>
      <c r="KH176" s="32"/>
      <c r="KI176" s="32"/>
      <c r="KJ176" s="32"/>
      <c r="KK176" s="32"/>
      <c r="KL176" s="32"/>
      <c r="KM176" s="32"/>
      <c r="KN176" s="32"/>
      <c r="KO176" s="32"/>
      <c r="KP176" s="32"/>
      <c r="KQ176" s="32"/>
      <c r="KR176" s="32"/>
      <c r="KS176" s="32"/>
      <c r="KT176" s="32"/>
      <c r="KU176" s="32"/>
      <c r="KV176" s="32"/>
      <c r="KW176" s="32"/>
      <c r="KX176" s="32"/>
      <c r="KY176" s="32"/>
      <c r="KZ176" s="32"/>
      <c r="LA176" s="32"/>
      <c r="LB176" s="32"/>
      <c r="LC176" s="32"/>
      <c r="LD176" s="32"/>
      <c r="LE176" s="32"/>
      <c r="LF176" s="32"/>
      <c r="LG176" s="32"/>
      <c r="LH176" s="32"/>
      <c r="LI176" s="32"/>
      <c r="LJ176" s="32"/>
      <c r="LK176" s="32"/>
      <c r="LL176" s="32"/>
      <c r="LM176" s="32"/>
      <c r="LN176" s="32"/>
      <c r="LO176" s="32"/>
      <c r="LP176" s="32"/>
      <c r="LQ176" s="32"/>
    </row>
    <row r="177" spans="2:329" x14ac:dyDescent="0.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c r="HS177" s="32"/>
      <c r="HT177" s="32"/>
      <c r="HU177" s="32"/>
      <c r="HV177" s="32"/>
      <c r="HW177" s="32"/>
      <c r="HX177" s="32"/>
      <c r="HY177" s="32"/>
      <c r="HZ177" s="32"/>
      <c r="IA177" s="32"/>
      <c r="IB177" s="32"/>
      <c r="IC177" s="32"/>
      <c r="ID177" s="32"/>
      <c r="IE177" s="32"/>
      <c r="IF177" s="32"/>
      <c r="IG177" s="32"/>
      <c r="IH177" s="32"/>
      <c r="II177" s="32"/>
      <c r="IJ177" s="32"/>
      <c r="IK177" s="32"/>
      <c r="IL177" s="32"/>
      <c r="IM177" s="32"/>
      <c r="IN177" s="32"/>
      <c r="IO177" s="32"/>
      <c r="IP177" s="32"/>
      <c r="IQ177" s="32"/>
      <c r="IR177" s="32"/>
      <c r="IS177" s="32"/>
      <c r="IT177" s="32"/>
      <c r="IU177" s="32"/>
      <c r="IV177" s="32"/>
      <c r="IW177" s="32"/>
      <c r="IX177" s="32"/>
      <c r="IY177" s="32"/>
      <c r="IZ177" s="32"/>
      <c r="JA177" s="32"/>
      <c r="JB177" s="32"/>
      <c r="JC177" s="32"/>
      <c r="JD177" s="32"/>
      <c r="JE177" s="32"/>
      <c r="JF177" s="32"/>
      <c r="JG177" s="32"/>
      <c r="JH177" s="32"/>
      <c r="JI177" s="32"/>
      <c r="JJ177" s="32"/>
      <c r="JK177" s="32"/>
      <c r="JL177" s="32"/>
      <c r="JM177" s="32"/>
      <c r="JN177" s="32"/>
      <c r="JO177" s="32"/>
      <c r="JP177" s="32"/>
      <c r="JQ177" s="32"/>
      <c r="JR177" s="32"/>
      <c r="JS177" s="32"/>
      <c r="JT177" s="32"/>
      <c r="JU177" s="32"/>
      <c r="JV177" s="32"/>
      <c r="JW177" s="32"/>
      <c r="JX177" s="32"/>
      <c r="JY177" s="32"/>
      <c r="JZ177" s="32"/>
      <c r="KA177" s="32"/>
      <c r="KB177" s="32"/>
      <c r="KC177" s="32"/>
      <c r="KD177" s="32"/>
      <c r="KE177" s="32"/>
      <c r="KF177" s="32"/>
      <c r="KG177" s="32"/>
      <c r="KH177" s="32"/>
      <c r="KI177" s="32"/>
      <c r="KJ177" s="32"/>
      <c r="KK177" s="32"/>
      <c r="KL177" s="32"/>
      <c r="KM177" s="32"/>
      <c r="KN177" s="32"/>
      <c r="KO177" s="32"/>
      <c r="KP177" s="32"/>
      <c r="KQ177" s="32"/>
      <c r="KR177" s="32"/>
      <c r="KS177" s="32"/>
      <c r="KT177" s="32"/>
      <c r="KU177" s="32"/>
      <c r="KV177" s="32"/>
      <c r="KW177" s="32"/>
      <c r="KX177" s="32"/>
      <c r="KY177" s="32"/>
      <c r="KZ177" s="32"/>
      <c r="LA177" s="32"/>
      <c r="LB177" s="32"/>
      <c r="LC177" s="32"/>
      <c r="LD177" s="32"/>
      <c r="LE177" s="32"/>
      <c r="LF177" s="32"/>
      <c r="LG177" s="32"/>
      <c r="LH177" s="32"/>
      <c r="LI177" s="32"/>
      <c r="LJ177" s="32"/>
      <c r="LK177" s="32"/>
      <c r="LL177" s="32"/>
      <c r="LM177" s="32"/>
      <c r="LN177" s="32"/>
      <c r="LO177" s="32"/>
      <c r="LP177" s="32"/>
      <c r="LQ177" s="32"/>
    </row>
    <row r="178" spans="2:329" x14ac:dyDescent="0.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c r="HS178" s="32"/>
      <c r="HT178" s="32"/>
      <c r="HU178" s="32"/>
      <c r="HV178" s="32"/>
      <c r="HW178" s="32"/>
      <c r="HX178" s="32"/>
      <c r="HY178" s="32"/>
      <c r="HZ178" s="32"/>
      <c r="IA178" s="32"/>
      <c r="IB178" s="32"/>
      <c r="IC178" s="32"/>
      <c r="ID178" s="32"/>
      <c r="IE178" s="32"/>
      <c r="IF178" s="32"/>
      <c r="IG178" s="32"/>
      <c r="IH178" s="32"/>
      <c r="II178" s="32"/>
      <c r="IJ178" s="32"/>
      <c r="IK178" s="32"/>
      <c r="IL178" s="32"/>
      <c r="IM178" s="32"/>
      <c r="IN178" s="32"/>
      <c r="IO178" s="32"/>
      <c r="IP178" s="32"/>
      <c r="IQ178" s="32"/>
      <c r="IR178" s="32"/>
      <c r="IS178" s="32"/>
      <c r="IT178" s="32"/>
      <c r="IU178" s="32"/>
      <c r="IV178" s="32"/>
      <c r="IW178" s="32"/>
      <c r="IX178" s="32"/>
      <c r="IY178" s="32"/>
      <c r="IZ178" s="32"/>
      <c r="JA178" s="32"/>
      <c r="JB178" s="32"/>
      <c r="JC178" s="32"/>
      <c r="JD178" s="32"/>
      <c r="JE178" s="32"/>
      <c r="JF178" s="32"/>
      <c r="JG178" s="32"/>
      <c r="JH178" s="32"/>
      <c r="JI178" s="32"/>
      <c r="JJ178" s="32"/>
      <c r="JK178" s="32"/>
      <c r="JL178" s="32"/>
      <c r="JM178" s="32"/>
      <c r="JN178" s="32"/>
      <c r="JO178" s="32"/>
      <c r="JP178" s="32"/>
      <c r="JQ178" s="32"/>
      <c r="JR178" s="32"/>
      <c r="JS178" s="32"/>
      <c r="JT178" s="32"/>
      <c r="JU178" s="32"/>
      <c r="JV178" s="32"/>
      <c r="JW178" s="32"/>
      <c r="JX178" s="32"/>
      <c r="JY178" s="32"/>
      <c r="JZ178" s="32"/>
      <c r="KA178" s="32"/>
      <c r="KB178" s="32"/>
      <c r="KC178" s="32"/>
      <c r="KD178" s="32"/>
      <c r="KE178" s="32"/>
      <c r="KF178" s="32"/>
      <c r="KG178" s="32"/>
      <c r="KH178" s="32"/>
      <c r="KI178" s="32"/>
      <c r="KJ178" s="32"/>
      <c r="KK178" s="32"/>
      <c r="KL178" s="32"/>
      <c r="KM178" s="32"/>
      <c r="KN178" s="32"/>
      <c r="KO178" s="32"/>
      <c r="KP178" s="32"/>
      <c r="KQ178" s="32"/>
      <c r="KR178" s="32"/>
      <c r="KS178" s="32"/>
      <c r="KT178" s="32"/>
      <c r="KU178" s="32"/>
      <c r="KV178" s="32"/>
      <c r="KW178" s="32"/>
      <c r="KX178" s="32"/>
      <c r="KY178" s="32"/>
      <c r="KZ178" s="32"/>
      <c r="LA178" s="32"/>
      <c r="LB178" s="32"/>
      <c r="LC178" s="32"/>
      <c r="LD178" s="32"/>
      <c r="LE178" s="32"/>
      <c r="LF178" s="32"/>
      <c r="LG178" s="32"/>
      <c r="LH178" s="32"/>
      <c r="LI178" s="32"/>
      <c r="LJ178" s="32"/>
      <c r="LK178" s="32"/>
      <c r="LL178" s="32"/>
      <c r="LM178" s="32"/>
      <c r="LN178" s="32"/>
      <c r="LO178" s="32"/>
      <c r="LP178" s="32"/>
      <c r="LQ178" s="32"/>
    </row>
    <row r="179" spans="2:329" x14ac:dyDescent="0.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c r="HS179" s="32"/>
      <c r="HT179" s="32"/>
      <c r="HU179" s="32"/>
      <c r="HV179" s="32"/>
      <c r="HW179" s="32"/>
      <c r="HX179" s="32"/>
      <c r="HY179" s="32"/>
      <c r="HZ179" s="32"/>
      <c r="IA179" s="32"/>
      <c r="IB179" s="32"/>
      <c r="IC179" s="32"/>
      <c r="ID179" s="32"/>
      <c r="IE179" s="32"/>
      <c r="IF179" s="32"/>
      <c r="IG179" s="32"/>
      <c r="IH179" s="32"/>
      <c r="II179" s="32"/>
      <c r="IJ179" s="32"/>
      <c r="IK179" s="32"/>
      <c r="IL179" s="32"/>
      <c r="IM179" s="32"/>
      <c r="IN179" s="32"/>
      <c r="IO179" s="32"/>
      <c r="IP179" s="32"/>
      <c r="IQ179" s="32"/>
      <c r="IR179" s="32"/>
      <c r="IS179" s="32"/>
      <c r="IT179" s="32"/>
      <c r="IU179" s="32"/>
      <c r="IV179" s="32"/>
      <c r="IW179" s="32"/>
      <c r="IX179" s="32"/>
      <c r="IY179" s="32"/>
      <c r="IZ179" s="32"/>
      <c r="JA179" s="32"/>
      <c r="JB179" s="32"/>
      <c r="JC179" s="32"/>
      <c r="JD179" s="32"/>
      <c r="JE179" s="32"/>
      <c r="JF179" s="32"/>
      <c r="JG179" s="32"/>
      <c r="JH179" s="32"/>
      <c r="JI179" s="32"/>
      <c r="JJ179" s="32"/>
      <c r="JK179" s="32"/>
      <c r="JL179" s="32"/>
      <c r="JM179" s="32"/>
      <c r="JN179" s="32"/>
      <c r="JO179" s="32"/>
      <c r="JP179" s="32"/>
      <c r="JQ179" s="32"/>
      <c r="JR179" s="32"/>
      <c r="JS179" s="32"/>
      <c r="JT179" s="32"/>
      <c r="JU179" s="32"/>
      <c r="JV179" s="32"/>
      <c r="JW179" s="32"/>
      <c r="JX179" s="32"/>
      <c r="JY179" s="32"/>
      <c r="JZ179" s="32"/>
      <c r="KA179" s="32"/>
      <c r="KB179" s="32"/>
      <c r="KC179" s="32"/>
      <c r="KD179" s="32"/>
      <c r="KE179" s="32"/>
      <c r="KF179" s="32"/>
      <c r="KG179" s="32"/>
      <c r="KH179" s="32"/>
      <c r="KI179" s="32"/>
      <c r="KJ179" s="32"/>
      <c r="KK179" s="32"/>
      <c r="KL179" s="32"/>
      <c r="KM179" s="32"/>
      <c r="KN179" s="32"/>
      <c r="KO179" s="32"/>
      <c r="KP179" s="32"/>
      <c r="KQ179" s="32"/>
      <c r="KR179" s="32"/>
      <c r="KS179" s="32"/>
      <c r="KT179" s="32"/>
      <c r="KU179" s="32"/>
      <c r="KV179" s="32"/>
      <c r="KW179" s="32"/>
      <c r="KX179" s="32"/>
      <c r="KY179" s="32"/>
      <c r="KZ179" s="32"/>
      <c r="LA179" s="32"/>
      <c r="LB179" s="32"/>
      <c r="LC179" s="32"/>
      <c r="LD179" s="32"/>
      <c r="LE179" s="32"/>
      <c r="LF179" s="32"/>
      <c r="LG179" s="32"/>
      <c r="LH179" s="32"/>
      <c r="LI179" s="32"/>
      <c r="LJ179" s="32"/>
      <c r="LK179" s="32"/>
      <c r="LL179" s="32"/>
      <c r="LM179" s="32"/>
      <c r="LN179" s="32"/>
      <c r="LO179" s="32"/>
      <c r="LP179" s="32"/>
      <c r="LQ179" s="32"/>
    </row>
    <row r="180" spans="2:329" x14ac:dyDescent="0.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c r="HS180" s="32"/>
      <c r="HT180" s="32"/>
      <c r="HU180" s="32"/>
      <c r="HV180" s="32"/>
      <c r="HW180" s="32"/>
      <c r="HX180" s="32"/>
      <c r="HY180" s="32"/>
      <c r="HZ180" s="32"/>
      <c r="IA180" s="32"/>
      <c r="IB180" s="32"/>
      <c r="IC180" s="32"/>
      <c r="ID180" s="32"/>
      <c r="IE180" s="32"/>
      <c r="IF180" s="32"/>
      <c r="IG180" s="32"/>
      <c r="IH180" s="32"/>
      <c r="II180" s="32"/>
      <c r="IJ180" s="32"/>
      <c r="IK180" s="32"/>
      <c r="IL180" s="32"/>
      <c r="IM180" s="32"/>
      <c r="IN180" s="32"/>
      <c r="IO180" s="32"/>
      <c r="IP180" s="32"/>
      <c r="IQ180" s="32"/>
      <c r="IR180" s="32"/>
      <c r="IS180" s="32"/>
      <c r="IT180" s="32"/>
      <c r="IU180" s="32"/>
      <c r="IV180" s="32"/>
      <c r="IW180" s="32"/>
      <c r="IX180" s="32"/>
      <c r="IY180" s="32"/>
      <c r="IZ180" s="32"/>
      <c r="JA180" s="32"/>
      <c r="JB180" s="32"/>
      <c r="JC180" s="32"/>
      <c r="JD180" s="32"/>
      <c r="JE180" s="32"/>
      <c r="JF180" s="32"/>
      <c r="JG180" s="32"/>
      <c r="JH180" s="32"/>
      <c r="JI180" s="32"/>
      <c r="JJ180" s="32"/>
      <c r="JK180" s="32"/>
      <c r="JL180" s="32"/>
      <c r="JM180" s="32"/>
      <c r="JN180" s="32"/>
      <c r="JO180" s="32"/>
      <c r="JP180" s="32"/>
      <c r="JQ180" s="32"/>
      <c r="JR180" s="32"/>
      <c r="JS180" s="32"/>
      <c r="JT180" s="32"/>
      <c r="JU180" s="32"/>
      <c r="JV180" s="32"/>
      <c r="JW180" s="32"/>
      <c r="JX180" s="32"/>
      <c r="JY180" s="32"/>
      <c r="JZ180" s="32"/>
      <c r="KA180" s="32"/>
      <c r="KB180" s="32"/>
      <c r="KC180" s="32"/>
      <c r="KD180" s="32"/>
      <c r="KE180" s="32"/>
      <c r="KF180" s="32"/>
      <c r="KG180" s="32"/>
      <c r="KH180" s="32"/>
      <c r="KI180" s="32"/>
      <c r="KJ180" s="32"/>
      <c r="KK180" s="32"/>
      <c r="KL180" s="32"/>
      <c r="KM180" s="32"/>
      <c r="KN180" s="32"/>
      <c r="KO180" s="32"/>
      <c r="KP180" s="32"/>
      <c r="KQ180" s="32"/>
      <c r="KR180" s="32"/>
      <c r="KS180" s="32"/>
      <c r="KT180" s="32"/>
      <c r="KU180" s="32"/>
      <c r="KV180" s="32"/>
      <c r="KW180" s="32"/>
      <c r="KX180" s="32"/>
      <c r="KY180" s="32"/>
      <c r="KZ180" s="32"/>
      <c r="LA180" s="32"/>
      <c r="LB180" s="32"/>
      <c r="LC180" s="32"/>
      <c r="LD180" s="32"/>
      <c r="LE180" s="32"/>
      <c r="LF180" s="32"/>
      <c r="LG180" s="32"/>
      <c r="LH180" s="32"/>
      <c r="LI180" s="32"/>
      <c r="LJ180" s="32"/>
      <c r="LK180" s="32"/>
      <c r="LL180" s="32"/>
      <c r="LM180" s="32"/>
      <c r="LN180" s="32"/>
      <c r="LO180" s="32"/>
      <c r="LP180" s="32"/>
      <c r="LQ180" s="32"/>
    </row>
    <row r="181" spans="2:329" x14ac:dyDescent="0.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c r="IJ181" s="32"/>
      <c r="IK181" s="32"/>
      <c r="IL181" s="32"/>
      <c r="IM181" s="32"/>
      <c r="IN181" s="32"/>
      <c r="IO181" s="32"/>
      <c r="IP181" s="32"/>
      <c r="IQ181" s="32"/>
      <c r="IR181" s="32"/>
      <c r="IS181" s="32"/>
      <c r="IT181" s="32"/>
      <c r="IU181" s="32"/>
      <c r="IV181" s="32"/>
      <c r="IW181" s="32"/>
      <c r="IX181" s="32"/>
      <c r="IY181" s="32"/>
      <c r="IZ181" s="32"/>
      <c r="JA181" s="32"/>
      <c r="JB181" s="32"/>
      <c r="JC181" s="32"/>
      <c r="JD181" s="32"/>
      <c r="JE181" s="32"/>
      <c r="JF181" s="32"/>
      <c r="JG181" s="32"/>
      <c r="JH181" s="32"/>
      <c r="JI181" s="32"/>
      <c r="JJ181" s="32"/>
      <c r="JK181" s="32"/>
      <c r="JL181" s="32"/>
      <c r="JM181" s="32"/>
      <c r="JN181" s="32"/>
      <c r="JO181" s="32"/>
      <c r="JP181" s="32"/>
      <c r="JQ181" s="32"/>
      <c r="JR181" s="32"/>
      <c r="JS181" s="32"/>
      <c r="JT181" s="32"/>
      <c r="JU181" s="32"/>
      <c r="JV181" s="32"/>
      <c r="JW181" s="32"/>
      <c r="JX181" s="32"/>
      <c r="JY181" s="32"/>
      <c r="JZ181" s="32"/>
      <c r="KA181" s="32"/>
      <c r="KB181" s="32"/>
      <c r="KC181" s="32"/>
      <c r="KD181" s="32"/>
      <c r="KE181" s="32"/>
      <c r="KF181" s="32"/>
      <c r="KG181" s="32"/>
      <c r="KH181" s="32"/>
      <c r="KI181" s="32"/>
      <c r="KJ181" s="32"/>
      <c r="KK181" s="32"/>
      <c r="KL181" s="32"/>
      <c r="KM181" s="32"/>
      <c r="KN181" s="32"/>
      <c r="KO181" s="32"/>
      <c r="KP181" s="32"/>
      <c r="KQ181" s="32"/>
      <c r="KR181" s="32"/>
      <c r="KS181" s="32"/>
      <c r="KT181" s="32"/>
      <c r="KU181" s="32"/>
      <c r="KV181" s="32"/>
      <c r="KW181" s="32"/>
      <c r="KX181" s="32"/>
      <c r="KY181" s="32"/>
      <c r="KZ181" s="32"/>
      <c r="LA181" s="32"/>
      <c r="LB181" s="32"/>
      <c r="LC181" s="32"/>
      <c r="LD181" s="32"/>
      <c r="LE181" s="32"/>
      <c r="LF181" s="32"/>
      <c r="LG181" s="32"/>
      <c r="LH181" s="32"/>
      <c r="LI181" s="32"/>
      <c r="LJ181" s="32"/>
      <c r="LK181" s="32"/>
      <c r="LL181" s="32"/>
      <c r="LM181" s="32"/>
      <c r="LN181" s="32"/>
      <c r="LO181" s="32"/>
      <c r="LP181" s="32"/>
      <c r="LQ181" s="32"/>
    </row>
    <row r="182" spans="2:329" x14ac:dyDescent="0.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c r="HS182" s="32"/>
      <c r="HT182" s="32"/>
      <c r="HU182" s="32"/>
      <c r="HV182" s="32"/>
      <c r="HW182" s="32"/>
      <c r="HX182" s="32"/>
      <c r="HY182" s="32"/>
      <c r="HZ182" s="32"/>
      <c r="IA182" s="32"/>
      <c r="IB182" s="32"/>
      <c r="IC182" s="32"/>
      <c r="ID182" s="32"/>
      <c r="IE182" s="32"/>
      <c r="IF182" s="32"/>
      <c r="IG182" s="32"/>
      <c r="IH182" s="32"/>
      <c r="II182" s="32"/>
      <c r="IJ182" s="32"/>
      <c r="IK182" s="32"/>
      <c r="IL182" s="32"/>
      <c r="IM182" s="32"/>
      <c r="IN182" s="32"/>
      <c r="IO182" s="32"/>
      <c r="IP182" s="32"/>
      <c r="IQ182" s="32"/>
      <c r="IR182" s="32"/>
      <c r="IS182" s="32"/>
      <c r="IT182" s="32"/>
      <c r="IU182" s="32"/>
      <c r="IV182" s="32"/>
      <c r="IW182" s="32"/>
      <c r="IX182" s="32"/>
      <c r="IY182" s="32"/>
      <c r="IZ182" s="32"/>
      <c r="JA182" s="32"/>
      <c r="JB182" s="32"/>
      <c r="JC182" s="32"/>
      <c r="JD182" s="32"/>
      <c r="JE182" s="32"/>
      <c r="JF182" s="32"/>
      <c r="JG182" s="32"/>
      <c r="JH182" s="32"/>
      <c r="JI182" s="32"/>
      <c r="JJ182" s="32"/>
      <c r="JK182" s="32"/>
      <c r="JL182" s="32"/>
      <c r="JM182" s="32"/>
      <c r="JN182" s="32"/>
      <c r="JO182" s="32"/>
      <c r="JP182" s="32"/>
      <c r="JQ182" s="32"/>
      <c r="JR182" s="32"/>
      <c r="JS182" s="32"/>
      <c r="JT182" s="32"/>
      <c r="JU182" s="32"/>
      <c r="JV182" s="32"/>
      <c r="JW182" s="32"/>
      <c r="JX182" s="32"/>
      <c r="JY182" s="32"/>
      <c r="JZ182" s="32"/>
      <c r="KA182" s="32"/>
      <c r="KB182" s="32"/>
      <c r="KC182" s="32"/>
      <c r="KD182" s="32"/>
      <c r="KE182" s="32"/>
      <c r="KF182" s="32"/>
      <c r="KG182" s="32"/>
      <c r="KH182" s="32"/>
      <c r="KI182" s="32"/>
      <c r="KJ182" s="32"/>
      <c r="KK182" s="32"/>
      <c r="KL182" s="32"/>
      <c r="KM182" s="32"/>
      <c r="KN182" s="32"/>
      <c r="KO182" s="32"/>
      <c r="KP182" s="32"/>
      <c r="KQ182" s="32"/>
      <c r="KR182" s="32"/>
      <c r="KS182" s="32"/>
      <c r="KT182" s="32"/>
      <c r="KU182" s="32"/>
      <c r="KV182" s="32"/>
      <c r="KW182" s="32"/>
      <c r="KX182" s="32"/>
      <c r="KY182" s="32"/>
      <c r="KZ182" s="32"/>
      <c r="LA182" s="32"/>
      <c r="LB182" s="32"/>
      <c r="LC182" s="32"/>
      <c r="LD182" s="32"/>
      <c r="LE182" s="32"/>
      <c r="LF182" s="32"/>
      <c r="LG182" s="32"/>
      <c r="LH182" s="32"/>
      <c r="LI182" s="32"/>
      <c r="LJ182" s="32"/>
      <c r="LK182" s="32"/>
      <c r="LL182" s="32"/>
      <c r="LM182" s="32"/>
      <c r="LN182" s="32"/>
      <c r="LO182" s="32"/>
      <c r="LP182" s="32"/>
      <c r="LQ182" s="32"/>
    </row>
    <row r="183" spans="2:329" x14ac:dyDescent="0.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c r="HS183" s="32"/>
      <c r="HT183" s="32"/>
      <c r="HU183" s="32"/>
      <c r="HV183" s="32"/>
      <c r="HW183" s="32"/>
      <c r="HX183" s="32"/>
      <c r="HY183" s="32"/>
      <c r="HZ183" s="32"/>
      <c r="IA183" s="32"/>
      <c r="IB183" s="32"/>
      <c r="IC183" s="32"/>
      <c r="ID183" s="32"/>
      <c r="IE183" s="32"/>
      <c r="IF183" s="32"/>
      <c r="IG183" s="32"/>
      <c r="IH183" s="32"/>
      <c r="II183" s="32"/>
      <c r="IJ183" s="32"/>
      <c r="IK183" s="32"/>
      <c r="IL183" s="32"/>
      <c r="IM183" s="32"/>
      <c r="IN183" s="32"/>
      <c r="IO183" s="32"/>
      <c r="IP183" s="32"/>
      <c r="IQ183" s="32"/>
      <c r="IR183" s="32"/>
      <c r="IS183" s="32"/>
      <c r="IT183" s="32"/>
      <c r="IU183" s="32"/>
      <c r="IV183" s="32"/>
      <c r="IW183" s="32"/>
      <c r="IX183" s="32"/>
      <c r="IY183" s="32"/>
      <c r="IZ183" s="32"/>
      <c r="JA183" s="32"/>
      <c r="JB183" s="32"/>
      <c r="JC183" s="32"/>
      <c r="JD183" s="32"/>
      <c r="JE183" s="32"/>
      <c r="JF183" s="32"/>
      <c r="JG183" s="32"/>
      <c r="JH183" s="32"/>
      <c r="JI183" s="32"/>
      <c r="JJ183" s="32"/>
      <c r="JK183" s="32"/>
      <c r="JL183" s="32"/>
      <c r="JM183" s="32"/>
      <c r="JN183" s="32"/>
      <c r="JO183" s="32"/>
      <c r="JP183" s="32"/>
      <c r="JQ183" s="32"/>
      <c r="JR183" s="32"/>
      <c r="JS183" s="32"/>
      <c r="JT183" s="32"/>
      <c r="JU183" s="32"/>
      <c r="JV183" s="32"/>
      <c r="JW183" s="32"/>
      <c r="JX183" s="32"/>
      <c r="JY183" s="32"/>
      <c r="JZ183" s="32"/>
      <c r="KA183" s="32"/>
      <c r="KB183" s="32"/>
      <c r="KC183" s="32"/>
      <c r="KD183" s="32"/>
      <c r="KE183" s="32"/>
      <c r="KF183" s="32"/>
      <c r="KG183" s="32"/>
      <c r="KH183" s="32"/>
      <c r="KI183" s="32"/>
      <c r="KJ183" s="32"/>
      <c r="KK183" s="32"/>
      <c r="KL183" s="32"/>
      <c r="KM183" s="32"/>
      <c r="KN183" s="32"/>
      <c r="KO183" s="32"/>
      <c r="KP183" s="32"/>
      <c r="KQ183" s="32"/>
      <c r="KR183" s="32"/>
      <c r="KS183" s="32"/>
      <c r="KT183" s="32"/>
      <c r="KU183" s="32"/>
      <c r="KV183" s="32"/>
      <c r="KW183" s="32"/>
      <c r="KX183" s="32"/>
      <c r="KY183" s="32"/>
      <c r="KZ183" s="32"/>
      <c r="LA183" s="32"/>
      <c r="LB183" s="32"/>
      <c r="LC183" s="32"/>
      <c r="LD183" s="32"/>
      <c r="LE183" s="32"/>
      <c r="LF183" s="32"/>
      <c r="LG183" s="32"/>
      <c r="LH183" s="32"/>
      <c r="LI183" s="32"/>
      <c r="LJ183" s="32"/>
      <c r="LK183" s="32"/>
      <c r="LL183" s="32"/>
      <c r="LM183" s="32"/>
      <c r="LN183" s="32"/>
      <c r="LO183" s="32"/>
      <c r="LP183" s="32"/>
      <c r="LQ183" s="32"/>
    </row>
    <row r="184" spans="2:329" x14ac:dyDescent="0.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c r="HO184" s="32"/>
      <c r="HP184" s="32"/>
      <c r="HQ184" s="32"/>
      <c r="HR184" s="32"/>
      <c r="HS184" s="32"/>
      <c r="HT184" s="32"/>
      <c r="HU184" s="32"/>
      <c r="HV184" s="32"/>
      <c r="HW184" s="32"/>
      <c r="HX184" s="32"/>
      <c r="HY184" s="32"/>
      <c r="HZ184" s="32"/>
      <c r="IA184" s="32"/>
      <c r="IB184" s="32"/>
      <c r="IC184" s="32"/>
      <c r="ID184" s="32"/>
      <c r="IE184" s="32"/>
      <c r="IF184" s="32"/>
      <c r="IG184" s="32"/>
      <c r="IH184" s="32"/>
      <c r="II184" s="32"/>
      <c r="IJ184" s="32"/>
      <c r="IK184" s="32"/>
      <c r="IL184" s="32"/>
      <c r="IM184" s="32"/>
      <c r="IN184" s="32"/>
      <c r="IO184" s="32"/>
      <c r="IP184" s="32"/>
      <c r="IQ184" s="32"/>
      <c r="IR184" s="32"/>
      <c r="IS184" s="32"/>
      <c r="IT184" s="32"/>
      <c r="IU184" s="32"/>
      <c r="IV184" s="32"/>
      <c r="IW184" s="32"/>
      <c r="IX184" s="32"/>
      <c r="IY184" s="32"/>
      <c r="IZ184" s="32"/>
      <c r="JA184" s="32"/>
      <c r="JB184" s="32"/>
      <c r="JC184" s="32"/>
      <c r="JD184" s="32"/>
      <c r="JE184" s="32"/>
      <c r="JF184" s="32"/>
      <c r="JG184" s="32"/>
      <c r="JH184" s="32"/>
      <c r="JI184" s="32"/>
      <c r="JJ184" s="32"/>
      <c r="JK184" s="32"/>
      <c r="JL184" s="32"/>
      <c r="JM184" s="32"/>
      <c r="JN184" s="32"/>
      <c r="JO184" s="32"/>
      <c r="JP184" s="32"/>
      <c r="JQ184" s="32"/>
      <c r="JR184" s="32"/>
      <c r="JS184" s="32"/>
      <c r="JT184" s="32"/>
      <c r="JU184" s="32"/>
      <c r="JV184" s="32"/>
      <c r="JW184" s="32"/>
      <c r="JX184" s="32"/>
      <c r="JY184" s="32"/>
      <c r="JZ184" s="32"/>
      <c r="KA184" s="32"/>
      <c r="KB184" s="32"/>
      <c r="KC184" s="32"/>
      <c r="KD184" s="32"/>
      <c r="KE184" s="32"/>
      <c r="KF184" s="32"/>
      <c r="KG184" s="32"/>
      <c r="KH184" s="32"/>
      <c r="KI184" s="32"/>
      <c r="KJ184" s="32"/>
      <c r="KK184" s="32"/>
      <c r="KL184" s="32"/>
      <c r="KM184" s="32"/>
      <c r="KN184" s="32"/>
      <c r="KO184" s="32"/>
      <c r="KP184" s="32"/>
      <c r="KQ184" s="32"/>
      <c r="KR184" s="32"/>
      <c r="KS184" s="32"/>
      <c r="KT184" s="32"/>
      <c r="KU184" s="32"/>
      <c r="KV184" s="32"/>
      <c r="KW184" s="32"/>
      <c r="KX184" s="32"/>
      <c r="KY184" s="32"/>
      <c r="KZ184" s="32"/>
      <c r="LA184" s="32"/>
      <c r="LB184" s="32"/>
      <c r="LC184" s="32"/>
      <c r="LD184" s="32"/>
      <c r="LE184" s="32"/>
      <c r="LF184" s="32"/>
      <c r="LG184" s="32"/>
      <c r="LH184" s="32"/>
      <c r="LI184" s="32"/>
      <c r="LJ184" s="32"/>
      <c r="LK184" s="32"/>
      <c r="LL184" s="32"/>
      <c r="LM184" s="32"/>
      <c r="LN184" s="32"/>
      <c r="LO184" s="32"/>
      <c r="LP184" s="32"/>
      <c r="LQ184" s="32"/>
    </row>
    <row r="185" spans="2:329" x14ac:dyDescent="0.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c r="HS185" s="32"/>
      <c r="HT185" s="32"/>
      <c r="HU185" s="32"/>
      <c r="HV185" s="32"/>
      <c r="HW185" s="32"/>
      <c r="HX185" s="32"/>
      <c r="HY185" s="32"/>
      <c r="HZ185" s="32"/>
      <c r="IA185" s="32"/>
      <c r="IB185" s="32"/>
      <c r="IC185" s="32"/>
      <c r="ID185" s="32"/>
      <c r="IE185" s="32"/>
      <c r="IF185" s="32"/>
      <c r="IG185" s="32"/>
      <c r="IH185" s="32"/>
      <c r="II185" s="32"/>
      <c r="IJ185" s="32"/>
      <c r="IK185" s="32"/>
      <c r="IL185" s="32"/>
      <c r="IM185" s="32"/>
      <c r="IN185" s="32"/>
      <c r="IO185" s="32"/>
      <c r="IP185" s="32"/>
      <c r="IQ185" s="32"/>
      <c r="IR185" s="32"/>
      <c r="IS185" s="32"/>
      <c r="IT185" s="32"/>
      <c r="IU185" s="32"/>
      <c r="IV185" s="32"/>
      <c r="IW185" s="32"/>
      <c r="IX185" s="32"/>
      <c r="IY185" s="32"/>
      <c r="IZ185" s="32"/>
      <c r="JA185" s="32"/>
      <c r="JB185" s="32"/>
      <c r="JC185" s="32"/>
      <c r="JD185" s="32"/>
      <c r="JE185" s="32"/>
      <c r="JF185" s="32"/>
      <c r="JG185" s="32"/>
      <c r="JH185" s="32"/>
      <c r="JI185" s="32"/>
      <c r="JJ185" s="32"/>
      <c r="JK185" s="32"/>
      <c r="JL185" s="32"/>
      <c r="JM185" s="32"/>
      <c r="JN185" s="32"/>
      <c r="JO185" s="32"/>
      <c r="JP185" s="32"/>
      <c r="JQ185" s="32"/>
      <c r="JR185" s="32"/>
      <c r="JS185" s="32"/>
      <c r="JT185" s="32"/>
      <c r="JU185" s="32"/>
      <c r="JV185" s="32"/>
      <c r="JW185" s="32"/>
      <c r="JX185" s="32"/>
      <c r="JY185" s="32"/>
      <c r="JZ185" s="32"/>
      <c r="KA185" s="32"/>
      <c r="KB185" s="32"/>
      <c r="KC185" s="32"/>
      <c r="KD185" s="32"/>
      <c r="KE185" s="32"/>
      <c r="KF185" s="32"/>
      <c r="KG185" s="32"/>
      <c r="KH185" s="32"/>
      <c r="KI185" s="32"/>
      <c r="KJ185" s="32"/>
      <c r="KK185" s="32"/>
      <c r="KL185" s="32"/>
      <c r="KM185" s="32"/>
      <c r="KN185" s="32"/>
      <c r="KO185" s="32"/>
      <c r="KP185" s="32"/>
      <c r="KQ185" s="32"/>
      <c r="KR185" s="32"/>
      <c r="KS185" s="32"/>
      <c r="KT185" s="32"/>
      <c r="KU185" s="32"/>
      <c r="KV185" s="32"/>
      <c r="KW185" s="32"/>
      <c r="KX185" s="32"/>
      <c r="KY185" s="32"/>
      <c r="KZ185" s="32"/>
      <c r="LA185" s="32"/>
      <c r="LB185" s="32"/>
      <c r="LC185" s="32"/>
      <c r="LD185" s="32"/>
      <c r="LE185" s="32"/>
      <c r="LF185" s="32"/>
      <c r="LG185" s="32"/>
      <c r="LH185" s="32"/>
      <c r="LI185" s="32"/>
      <c r="LJ185" s="32"/>
      <c r="LK185" s="32"/>
      <c r="LL185" s="32"/>
      <c r="LM185" s="32"/>
      <c r="LN185" s="32"/>
      <c r="LO185" s="32"/>
      <c r="LP185" s="32"/>
      <c r="LQ185" s="32"/>
    </row>
    <row r="186" spans="2:329" x14ac:dyDescent="0.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c r="FU186" s="32"/>
      <c r="FV186" s="32"/>
      <c r="FW186" s="32"/>
      <c r="FX186" s="32"/>
      <c r="FY186" s="32"/>
      <c r="FZ186" s="32"/>
      <c r="GA186" s="32"/>
      <c r="GB186" s="32"/>
      <c r="GC186" s="32"/>
      <c r="GD186" s="32"/>
      <c r="GE186" s="32"/>
      <c r="GF186" s="32"/>
      <c r="GG186" s="32"/>
      <c r="GH186" s="32"/>
      <c r="GI186" s="32"/>
      <c r="GJ186" s="32"/>
      <c r="GK186" s="32"/>
      <c r="GL186" s="32"/>
      <c r="GM186" s="32"/>
      <c r="GN186" s="32"/>
      <c r="GO186" s="32"/>
      <c r="GP186" s="32"/>
      <c r="GQ186" s="32"/>
      <c r="GR186" s="32"/>
      <c r="GS186" s="32"/>
      <c r="GT186" s="32"/>
      <c r="GU186" s="32"/>
      <c r="GV186" s="32"/>
      <c r="GW186" s="32"/>
      <c r="GX186" s="32"/>
      <c r="GY186" s="32"/>
      <c r="GZ186" s="32"/>
      <c r="HA186" s="32"/>
      <c r="HB186" s="32"/>
      <c r="HC186" s="32"/>
      <c r="HD186" s="32"/>
      <c r="HE186" s="32"/>
      <c r="HF186" s="32"/>
      <c r="HG186" s="32"/>
      <c r="HH186" s="32"/>
      <c r="HI186" s="32"/>
      <c r="HJ186" s="32"/>
      <c r="HK186" s="32"/>
      <c r="HL186" s="32"/>
      <c r="HM186" s="32"/>
      <c r="HN186" s="32"/>
      <c r="HO186" s="32"/>
      <c r="HP186" s="32"/>
      <c r="HQ186" s="32"/>
      <c r="HR186" s="32"/>
      <c r="HS186" s="32"/>
      <c r="HT186" s="32"/>
      <c r="HU186" s="32"/>
      <c r="HV186" s="32"/>
      <c r="HW186" s="32"/>
      <c r="HX186" s="32"/>
      <c r="HY186" s="32"/>
      <c r="HZ186" s="32"/>
      <c r="IA186" s="32"/>
      <c r="IB186" s="32"/>
      <c r="IC186" s="32"/>
      <c r="ID186" s="32"/>
      <c r="IE186" s="32"/>
      <c r="IF186" s="32"/>
      <c r="IG186" s="32"/>
      <c r="IH186" s="32"/>
      <c r="II186" s="32"/>
      <c r="IJ186" s="32"/>
      <c r="IK186" s="32"/>
      <c r="IL186" s="32"/>
      <c r="IM186" s="32"/>
      <c r="IN186" s="32"/>
      <c r="IO186" s="32"/>
      <c r="IP186" s="32"/>
      <c r="IQ186" s="32"/>
      <c r="IR186" s="32"/>
      <c r="IS186" s="32"/>
      <c r="IT186" s="32"/>
      <c r="IU186" s="32"/>
      <c r="IV186" s="32"/>
      <c r="IW186" s="32"/>
      <c r="IX186" s="32"/>
      <c r="IY186" s="32"/>
      <c r="IZ186" s="32"/>
      <c r="JA186" s="32"/>
      <c r="JB186" s="32"/>
      <c r="JC186" s="32"/>
      <c r="JD186" s="32"/>
      <c r="JE186" s="32"/>
      <c r="JF186" s="32"/>
      <c r="JG186" s="32"/>
      <c r="JH186" s="32"/>
      <c r="JI186" s="32"/>
      <c r="JJ186" s="32"/>
      <c r="JK186" s="32"/>
      <c r="JL186" s="32"/>
      <c r="JM186" s="32"/>
      <c r="JN186" s="32"/>
      <c r="JO186" s="32"/>
      <c r="JP186" s="32"/>
      <c r="JQ186" s="32"/>
      <c r="JR186" s="32"/>
      <c r="JS186" s="32"/>
      <c r="JT186" s="32"/>
      <c r="JU186" s="32"/>
      <c r="JV186" s="32"/>
      <c r="JW186" s="32"/>
      <c r="JX186" s="32"/>
      <c r="JY186" s="32"/>
      <c r="JZ186" s="32"/>
      <c r="KA186" s="32"/>
      <c r="KB186" s="32"/>
      <c r="KC186" s="32"/>
      <c r="KD186" s="32"/>
      <c r="KE186" s="32"/>
      <c r="KF186" s="32"/>
      <c r="KG186" s="32"/>
      <c r="KH186" s="32"/>
      <c r="KI186" s="32"/>
      <c r="KJ186" s="32"/>
      <c r="KK186" s="32"/>
      <c r="KL186" s="32"/>
      <c r="KM186" s="32"/>
      <c r="KN186" s="32"/>
      <c r="KO186" s="32"/>
      <c r="KP186" s="32"/>
      <c r="KQ186" s="32"/>
      <c r="KR186" s="32"/>
      <c r="KS186" s="32"/>
      <c r="KT186" s="32"/>
      <c r="KU186" s="32"/>
      <c r="KV186" s="32"/>
      <c r="KW186" s="32"/>
      <c r="KX186" s="32"/>
      <c r="KY186" s="32"/>
      <c r="KZ186" s="32"/>
      <c r="LA186" s="32"/>
      <c r="LB186" s="32"/>
      <c r="LC186" s="32"/>
      <c r="LD186" s="32"/>
      <c r="LE186" s="32"/>
      <c r="LF186" s="32"/>
      <c r="LG186" s="32"/>
      <c r="LH186" s="32"/>
      <c r="LI186" s="32"/>
      <c r="LJ186" s="32"/>
      <c r="LK186" s="32"/>
      <c r="LL186" s="32"/>
      <c r="LM186" s="32"/>
      <c r="LN186" s="32"/>
      <c r="LO186" s="32"/>
      <c r="LP186" s="32"/>
      <c r="LQ186" s="32"/>
    </row>
    <row r="187" spans="2:329" x14ac:dyDescent="0.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c r="IJ187" s="32"/>
      <c r="IK187" s="32"/>
      <c r="IL187" s="32"/>
      <c r="IM187" s="32"/>
      <c r="IN187" s="32"/>
      <c r="IO187" s="32"/>
      <c r="IP187" s="32"/>
      <c r="IQ187" s="32"/>
      <c r="IR187" s="32"/>
      <c r="IS187" s="32"/>
      <c r="IT187" s="32"/>
      <c r="IU187" s="32"/>
      <c r="IV187" s="32"/>
      <c r="IW187" s="32"/>
      <c r="IX187" s="32"/>
      <c r="IY187" s="32"/>
      <c r="IZ187" s="32"/>
      <c r="JA187" s="32"/>
      <c r="JB187" s="32"/>
      <c r="JC187" s="32"/>
      <c r="JD187" s="32"/>
      <c r="JE187" s="32"/>
      <c r="JF187" s="32"/>
      <c r="JG187" s="32"/>
      <c r="JH187" s="32"/>
      <c r="JI187" s="32"/>
      <c r="JJ187" s="32"/>
      <c r="JK187" s="32"/>
      <c r="JL187" s="32"/>
      <c r="JM187" s="32"/>
      <c r="JN187" s="32"/>
      <c r="JO187" s="32"/>
      <c r="JP187" s="32"/>
      <c r="JQ187" s="32"/>
      <c r="JR187" s="32"/>
      <c r="JS187" s="32"/>
      <c r="JT187" s="32"/>
      <c r="JU187" s="32"/>
      <c r="JV187" s="32"/>
      <c r="JW187" s="32"/>
      <c r="JX187" s="32"/>
      <c r="JY187" s="32"/>
      <c r="JZ187" s="32"/>
      <c r="KA187" s="32"/>
      <c r="KB187" s="32"/>
      <c r="KC187" s="32"/>
      <c r="KD187" s="32"/>
      <c r="KE187" s="32"/>
      <c r="KF187" s="32"/>
      <c r="KG187" s="32"/>
      <c r="KH187" s="32"/>
      <c r="KI187" s="32"/>
      <c r="KJ187" s="32"/>
      <c r="KK187" s="32"/>
      <c r="KL187" s="32"/>
      <c r="KM187" s="32"/>
      <c r="KN187" s="32"/>
      <c r="KO187" s="32"/>
      <c r="KP187" s="32"/>
      <c r="KQ187" s="32"/>
      <c r="KR187" s="32"/>
      <c r="KS187" s="32"/>
      <c r="KT187" s="32"/>
      <c r="KU187" s="32"/>
      <c r="KV187" s="32"/>
      <c r="KW187" s="32"/>
      <c r="KX187" s="32"/>
      <c r="KY187" s="32"/>
      <c r="KZ187" s="32"/>
      <c r="LA187" s="32"/>
      <c r="LB187" s="32"/>
      <c r="LC187" s="32"/>
      <c r="LD187" s="32"/>
      <c r="LE187" s="32"/>
      <c r="LF187" s="32"/>
      <c r="LG187" s="32"/>
      <c r="LH187" s="32"/>
      <c r="LI187" s="32"/>
      <c r="LJ187" s="32"/>
      <c r="LK187" s="32"/>
      <c r="LL187" s="32"/>
      <c r="LM187" s="32"/>
      <c r="LN187" s="32"/>
      <c r="LO187" s="32"/>
      <c r="LP187" s="32"/>
      <c r="LQ187" s="32"/>
    </row>
    <row r="188" spans="2:329" x14ac:dyDescent="0.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c r="FU188" s="32"/>
      <c r="FV188" s="32"/>
      <c r="FW188" s="32"/>
      <c r="FX188" s="32"/>
      <c r="FY188" s="32"/>
      <c r="FZ188" s="32"/>
      <c r="GA188" s="32"/>
      <c r="GB188" s="32"/>
      <c r="GC188" s="32"/>
      <c r="GD188" s="32"/>
      <c r="GE188" s="32"/>
      <c r="GF188" s="32"/>
      <c r="GG188" s="32"/>
      <c r="GH188" s="32"/>
      <c r="GI188" s="32"/>
      <c r="GJ188" s="32"/>
      <c r="GK188" s="32"/>
      <c r="GL188" s="32"/>
      <c r="GM188" s="32"/>
      <c r="GN188" s="32"/>
      <c r="GO188" s="32"/>
      <c r="GP188" s="32"/>
      <c r="GQ188" s="32"/>
      <c r="GR188" s="32"/>
      <c r="GS188" s="32"/>
      <c r="GT188" s="32"/>
      <c r="GU188" s="32"/>
      <c r="GV188" s="32"/>
      <c r="GW188" s="32"/>
      <c r="GX188" s="32"/>
      <c r="GY188" s="32"/>
      <c r="GZ188" s="32"/>
      <c r="HA188" s="32"/>
      <c r="HB188" s="32"/>
      <c r="HC188" s="32"/>
      <c r="HD188" s="32"/>
      <c r="HE188" s="32"/>
      <c r="HF188" s="32"/>
      <c r="HG188" s="32"/>
      <c r="HH188" s="32"/>
      <c r="HI188" s="32"/>
      <c r="HJ188" s="32"/>
      <c r="HK188" s="32"/>
      <c r="HL188" s="32"/>
      <c r="HM188" s="32"/>
      <c r="HN188" s="32"/>
      <c r="HO188" s="32"/>
      <c r="HP188" s="32"/>
      <c r="HQ188" s="32"/>
      <c r="HR188" s="32"/>
      <c r="HS188" s="32"/>
      <c r="HT188" s="32"/>
      <c r="HU188" s="32"/>
      <c r="HV188" s="32"/>
      <c r="HW188" s="32"/>
      <c r="HX188" s="32"/>
      <c r="HY188" s="32"/>
      <c r="HZ188" s="32"/>
      <c r="IA188" s="32"/>
      <c r="IB188" s="32"/>
      <c r="IC188" s="32"/>
      <c r="ID188" s="32"/>
      <c r="IE188" s="32"/>
      <c r="IF188" s="32"/>
      <c r="IG188" s="32"/>
      <c r="IH188" s="32"/>
      <c r="II188" s="32"/>
      <c r="IJ188" s="32"/>
      <c r="IK188" s="32"/>
      <c r="IL188" s="32"/>
      <c r="IM188" s="32"/>
      <c r="IN188" s="32"/>
      <c r="IO188" s="32"/>
      <c r="IP188" s="32"/>
      <c r="IQ188" s="32"/>
      <c r="IR188" s="32"/>
      <c r="IS188" s="32"/>
      <c r="IT188" s="32"/>
      <c r="IU188" s="32"/>
      <c r="IV188" s="32"/>
      <c r="IW188" s="32"/>
      <c r="IX188" s="32"/>
      <c r="IY188" s="32"/>
      <c r="IZ188" s="32"/>
      <c r="JA188" s="32"/>
      <c r="JB188" s="32"/>
      <c r="JC188" s="32"/>
      <c r="JD188" s="32"/>
      <c r="JE188" s="32"/>
      <c r="JF188" s="32"/>
      <c r="JG188" s="32"/>
      <c r="JH188" s="32"/>
      <c r="JI188" s="32"/>
      <c r="JJ188" s="32"/>
      <c r="JK188" s="32"/>
      <c r="JL188" s="32"/>
      <c r="JM188" s="32"/>
      <c r="JN188" s="32"/>
      <c r="JO188" s="32"/>
      <c r="JP188" s="32"/>
      <c r="JQ188" s="32"/>
      <c r="JR188" s="32"/>
      <c r="JS188" s="32"/>
      <c r="JT188" s="32"/>
      <c r="JU188" s="32"/>
      <c r="JV188" s="32"/>
      <c r="JW188" s="32"/>
      <c r="JX188" s="32"/>
      <c r="JY188" s="32"/>
      <c r="JZ188" s="32"/>
      <c r="KA188" s="32"/>
      <c r="KB188" s="32"/>
      <c r="KC188" s="32"/>
      <c r="KD188" s="32"/>
      <c r="KE188" s="32"/>
      <c r="KF188" s="32"/>
      <c r="KG188" s="32"/>
      <c r="KH188" s="32"/>
      <c r="KI188" s="32"/>
      <c r="KJ188" s="32"/>
      <c r="KK188" s="32"/>
      <c r="KL188" s="32"/>
      <c r="KM188" s="32"/>
      <c r="KN188" s="32"/>
      <c r="KO188" s="32"/>
      <c r="KP188" s="32"/>
      <c r="KQ188" s="32"/>
      <c r="KR188" s="32"/>
      <c r="KS188" s="32"/>
      <c r="KT188" s="32"/>
      <c r="KU188" s="32"/>
      <c r="KV188" s="32"/>
      <c r="KW188" s="32"/>
      <c r="KX188" s="32"/>
      <c r="KY188" s="32"/>
      <c r="KZ188" s="32"/>
      <c r="LA188" s="32"/>
      <c r="LB188" s="32"/>
      <c r="LC188" s="32"/>
      <c r="LD188" s="32"/>
      <c r="LE188" s="32"/>
      <c r="LF188" s="32"/>
      <c r="LG188" s="32"/>
      <c r="LH188" s="32"/>
      <c r="LI188" s="32"/>
      <c r="LJ188" s="32"/>
      <c r="LK188" s="32"/>
      <c r="LL188" s="32"/>
      <c r="LM188" s="32"/>
      <c r="LN188" s="32"/>
      <c r="LO188" s="32"/>
      <c r="LP188" s="32"/>
      <c r="LQ188" s="32"/>
    </row>
    <row r="189" spans="2:329" x14ac:dyDescent="0.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c r="IM189" s="32"/>
      <c r="IN189" s="32"/>
      <c r="IO189" s="32"/>
      <c r="IP189" s="32"/>
      <c r="IQ189" s="32"/>
      <c r="IR189" s="32"/>
      <c r="IS189" s="32"/>
      <c r="IT189" s="32"/>
      <c r="IU189" s="32"/>
      <c r="IV189" s="32"/>
      <c r="IW189" s="32"/>
      <c r="IX189" s="32"/>
      <c r="IY189" s="32"/>
      <c r="IZ189" s="32"/>
      <c r="JA189" s="32"/>
      <c r="JB189" s="32"/>
      <c r="JC189" s="32"/>
      <c r="JD189" s="32"/>
      <c r="JE189" s="32"/>
      <c r="JF189" s="32"/>
      <c r="JG189" s="32"/>
      <c r="JH189" s="32"/>
      <c r="JI189" s="32"/>
      <c r="JJ189" s="32"/>
      <c r="JK189" s="32"/>
      <c r="JL189" s="32"/>
      <c r="JM189" s="32"/>
      <c r="JN189" s="32"/>
      <c r="JO189" s="32"/>
      <c r="JP189" s="32"/>
      <c r="JQ189" s="32"/>
      <c r="JR189" s="32"/>
      <c r="JS189" s="32"/>
      <c r="JT189" s="32"/>
      <c r="JU189" s="32"/>
      <c r="JV189" s="32"/>
      <c r="JW189" s="32"/>
      <c r="JX189" s="32"/>
      <c r="JY189" s="32"/>
      <c r="JZ189" s="32"/>
      <c r="KA189" s="32"/>
      <c r="KB189" s="32"/>
      <c r="KC189" s="32"/>
      <c r="KD189" s="32"/>
      <c r="KE189" s="32"/>
      <c r="KF189" s="32"/>
      <c r="KG189" s="32"/>
      <c r="KH189" s="32"/>
      <c r="KI189" s="32"/>
      <c r="KJ189" s="32"/>
      <c r="KK189" s="32"/>
      <c r="KL189" s="32"/>
      <c r="KM189" s="32"/>
      <c r="KN189" s="32"/>
      <c r="KO189" s="32"/>
      <c r="KP189" s="32"/>
      <c r="KQ189" s="32"/>
      <c r="KR189" s="32"/>
      <c r="KS189" s="32"/>
      <c r="KT189" s="32"/>
      <c r="KU189" s="32"/>
      <c r="KV189" s="32"/>
      <c r="KW189" s="32"/>
      <c r="KX189" s="32"/>
      <c r="KY189" s="32"/>
      <c r="KZ189" s="32"/>
      <c r="LA189" s="32"/>
      <c r="LB189" s="32"/>
      <c r="LC189" s="32"/>
      <c r="LD189" s="32"/>
      <c r="LE189" s="32"/>
      <c r="LF189" s="32"/>
      <c r="LG189" s="32"/>
      <c r="LH189" s="32"/>
      <c r="LI189" s="32"/>
      <c r="LJ189" s="32"/>
      <c r="LK189" s="32"/>
      <c r="LL189" s="32"/>
      <c r="LM189" s="32"/>
      <c r="LN189" s="32"/>
      <c r="LO189" s="32"/>
      <c r="LP189" s="32"/>
      <c r="LQ189" s="32"/>
    </row>
    <row r="190" spans="2:329" x14ac:dyDescent="0.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c r="IJ190" s="32"/>
      <c r="IK190" s="32"/>
      <c r="IL190" s="32"/>
      <c r="IM190" s="32"/>
      <c r="IN190" s="32"/>
      <c r="IO190" s="32"/>
      <c r="IP190" s="32"/>
      <c r="IQ190" s="32"/>
      <c r="IR190" s="32"/>
      <c r="IS190" s="32"/>
      <c r="IT190" s="32"/>
      <c r="IU190" s="32"/>
      <c r="IV190" s="32"/>
      <c r="IW190" s="32"/>
      <c r="IX190" s="32"/>
      <c r="IY190" s="32"/>
      <c r="IZ190" s="32"/>
      <c r="JA190" s="32"/>
      <c r="JB190" s="32"/>
      <c r="JC190" s="32"/>
      <c r="JD190" s="32"/>
      <c r="JE190" s="32"/>
      <c r="JF190" s="32"/>
      <c r="JG190" s="32"/>
      <c r="JH190" s="32"/>
      <c r="JI190" s="32"/>
      <c r="JJ190" s="32"/>
      <c r="JK190" s="32"/>
      <c r="JL190" s="32"/>
      <c r="JM190" s="32"/>
      <c r="JN190" s="32"/>
      <c r="JO190" s="32"/>
      <c r="JP190" s="32"/>
      <c r="JQ190" s="32"/>
      <c r="JR190" s="32"/>
      <c r="JS190" s="32"/>
      <c r="JT190" s="32"/>
      <c r="JU190" s="32"/>
      <c r="JV190" s="32"/>
      <c r="JW190" s="32"/>
      <c r="JX190" s="32"/>
      <c r="JY190" s="32"/>
      <c r="JZ190" s="32"/>
      <c r="KA190" s="32"/>
      <c r="KB190" s="32"/>
      <c r="KC190" s="32"/>
      <c r="KD190" s="32"/>
      <c r="KE190" s="32"/>
      <c r="KF190" s="32"/>
      <c r="KG190" s="32"/>
      <c r="KH190" s="32"/>
      <c r="KI190" s="32"/>
      <c r="KJ190" s="32"/>
      <c r="KK190" s="32"/>
      <c r="KL190" s="32"/>
      <c r="KM190" s="32"/>
      <c r="KN190" s="32"/>
      <c r="KO190" s="32"/>
      <c r="KP190" s="32"/>
      <c r="KQ190" s="32"/>
      <c r="KR190" s="32"/>
      <c r="KS190" s="32"/>
      <c r="KT190" s="32"/>
      <c r="KU190" s="32"/>
      <c r="KV190" s="32"/>
      <c r="KW190" s="32"/>
      <c r="KX190" s="32"/>
      <c r="KY190" s="32"/>
      <c r="KZ190" s="32"/>
      <c r="LA190" s="32"/>
      <c r="LB190" s="32"/>
      <c r="LC190" s="32"/>
      <c r="LD190" s="32"/>
      <c r="LE190" s="32"/>
      <c r="LF190" s="32"/>
      <c r="LG190" s="32"/>
      <c r="LH190" s="32"/>
      <c r="LI190" s="32"/>
      <c r="LJ190" s="32"/>
      <c r="LK190" s="32"/>
      <c r="LL190" s="32"/>
      <c r="LM190" s="32"/>
      <c r="LN190" s="32"/>
      <c r="LO190" s="32"/>
      <c r="LP190" s="32"/>
      <c r="LQ190" s="32"/>
    </row>
    <row r="191" spans="2:329" x14ac:dyDescent="0.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c r="IM191" s="32"/>
      <c r="IN191" s="32"/>
      <c r="IO191" s="32"/>
      <c r="IP191" s="32"/>
      <c r="IQ191" s="32"/>
      <c r="IR191" s="32"/>
      <c r="IS191" s="32"/>
      <c r="IT191" s="32"/>
      <c r="IU191" s="32"/>
      <c r="IV191" s="32"/>
      <c r="IW191" s="32"/>
      <c r="IX191" s="32"/>
      <c r="IY191" s="32"/>
      <c r="IZ191" s="32"/>
      <c r="JA191" s="32"/>
      <c r="JB191" s="32"/>
      <c r="JC191" s="32"/>
      <c r="JD191" s="32"/>
      <c r="JE191" s="32"/>
      <c r="JF191" s="32"/>
      <c r="JG191" s="32"/>
      <c r="JH191" s="32"/>
      <c r="JI191" s="32"/>
      <c r="JJ191" s="32"/>
      <c r="JK191" s="32"/>
      <c r="JL191" s="32"/>
      <c r="JM191" s="32"/>
      <c r="JN191" s="32"/>
      <c r="JO191" s="32"/>
      <c r="JP191" s="32"/>
      <c r="JQ191" s="32"/>
      <c r="JR191" s="32"/>
      <c r="JS191" s="32"/>
      <c r="JT191" s="32"/>
      <c r="JU191" s="32"/>
      <c r="JV191" s="32"/>
      <c r="JW191" s="32"/>
      <c r="JX191" s="32"/>
      <c r="JY191" s="32"/>
      <c r="JZ191" s="32"/>
      <c r="KA191" s="32"/>
      <c r="KB191" s="32"/>
      <c r="KC191" s="32"/>
      <c r="KD191" s="32"/>
      <c r="KE191" s="32"/>
      <c r="KF191" s="32"/>
      <c r="KG191" s="32"/>
      <c r="KH191" s="32"/>
      <c r="KI191" s="32"/>
      <c r="KJ191" s="32"/>
      <c r="KK191" s="32"/>
      <c r="KL191" s="32"/>
      <c r="KM191" s="32"/>
      <c r="KN191" s="32"/>
      <c r="KO191" s="32"/>
      <c r="KP191" s="32"/>
      <c r="KQ191" s="32"/>
      <c r="KR191" s="32"/>
      <c r="KS191" s="32"/>
      <c r="KT191" s="32"/>
      <c r="KU191" s="32"/>
      <c r="KV191" s="32"/>
      <c r="KW191" s="32"/>
      <c r="KX191" s="32"/>
      <c r="KY191" s="32"/>
      <c r="KZ191" s="32"/>
      <c r="LA191" s="32"/>
      <c r="LB191" s="32"/>
      <c r="LC191" s="32"/>
      <c r="LD191" s="32"/>
      <c r="LE191" s="32"/>
      <c r="LF191" s="32"/>
      <c r="LG191" s="32"/>
      <c r="LH191" s="32"/>
      <c r="LI191" s="32"/>
      <c r="LJ191" s="32"/>
      <c r="LK191" s="32"/>
      <c r="LL191" s="32"/>
      <c r="LM191" s="32"/>
      <c r="LN191" s="32"/>
      <c r="LO191" s="32"/>
      <c r="LP191" s="32"/>
      <c r="LQ191" s="32"/>
    </row>
    <row r="192" spans="2:329" x14ac:dyDescent="0.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c r="FU192" s="32"/>
      <c r="FV192" s="32"/>
      <c r="FW192" s="32"/>
      <c r="FX192" s="32"/>
      <c r="FY192" s="32"/>
      <c r="FZ192" s="32"/>
      <c r="GA192" s="32"/>
      <c r="GB192" s="32"/>
      <c r="GC192" s="32"/>
      <c r="GD192" s="32"/>
      <c r="GE192" s="32"/>
      <c r="GF192" s="32"/>
      <c r="GG192" s="32"/>
      <c r="GH192" s="32"/>
      <c r="GI192" s="32"/>
      <c r="GJ192" s="32"/>
      <c r="GK192" s="32"/>
      <c r="GL192" s="32"/>
      <c r="GM192" s="32"/>
      <c r="GN192" s="32"/>
      <c r="GO192" s="32"/>
      <c r="GP192" s="32"/>
      <c r="GQ192" s="32"/>
      <c r="GR192" s="32"/>
      <c r="GS192" s="32"/>
      <c r="GT192" s="32"/>
      <c r="GU192" s="32"/>
      <c r="GV192" s="32"/>
      <c r="GW192" s="32"/>
      <c r="GX192" s="32"/>
      <c r="GY192" s="32"/>
      <c r="GZ192" s="32"/>
      <c r="HA192" s="32"/>
      <c r="HB192" s="32"/>
      <c r="HC192" s="32"/>
      <c r="HD192" s="32"/>
      <c r="HE192" s="32"/>
      <c r="HF192" s="32"/>
      <c r="HG192" s="32"/>
      <c r="HH192" s="32"/>
      <c r="HI192" s="32"/>
      <c r="HJ192" s="32"/>
      <c r="HK192" s="32"/>
      <c r="HL192" s="32"/>
      <c r="HM192" s="32"/>
      <c r="HN192" s="32"/>
      <c r="HO192" s="32"/>
      <c r="HP192" s="32"/>
      <c r="HQ192" s="32"/>
      <c r="HR192" s="32"/>
      <c r="HS192" s="32"/>
      <c r="HT192" s="32"/>
      <c r="HU192" s="32"/>
      <c r="HV192" s="32"/>
      <c r="HW192" s="32"/>
      <c r="HX192" s="32"/>
      <c r="HY192" s="32"/>
      <c r="HZ192" s="32"/>
      <c r="IA192" s="32"/>
      <c r="IB192" s="32"/>
      <c r="IC192" s="32"/>
      <c r="ID192" s="32"/>
      <c r="IE192" s="32"/>
      <c r="IF192" s="32"/>
      <c r="IG192" s="32"/>
      <c r="IH192" s="32"/>
      <c r="II192" s="32"/>
      <c r="IJ192" s="32"/>
      <c r="IK192" s="32"/>
      <c r="IL192" s="32"/>
      <c r="IM192" s="32"/>
      <c r="IN192" s="32"/>
      <c r="IO192" s="32"/>
      <c r="IP192" s="32"/>
      <c r="IQ192" s="32"/>
      <c r="IR192" s="32"/>
      <c r="IS192" s="32"/>
      <c r="IT192" s="32"/>
      <c r="IU192" s="32"/>
      <c r="IV192" s="32"/>
      <c r="IW192" s="32"/>
      <c r="IX192" s="32"/>
      <c r="IY192" s="32"/>
      <c r="IZ192" s="32"/>
      <c r="JA192" s="32"/>
      <c r="JB192" s="32"/>
      <c r="JC192" s="32"/>
      <c r="JD192" s="32"/>
      <c r="JE192" s="32"/>
      <c r="JF192" s="32"/>
      <c r="JG192" s="32"/>
      <c r="JH192" s="32"/>
      <c r="JI192" s="32"/>
      <c r="JJ192" s="32"/>
      <c r="JK192" s="32"/>
      <c r="JL192" s="32"/>
      <c r="JM192" s="32"/>
      <c r="JN192" s="32"/>
      <c r="JO192" s="32"/>
      <c r="JP192" s="32"/>
      <c r="JQ192" s="32"/>
      <c r="JR192" s="32"/>
      <c r="JS192" s="32"/>
      <c r="JT192" s="32"/>
      <c r="JU192" s="32"/>
      <c r="JV192" s="32"/>
      <c r="JW192" s="32"/>
      <c r="JX192" s="32"/>
      <c r="JY192" s="32"/>
      <c r="JZ192" s="32"/>
      <c r="KA192" s="32"/>
      <c r="KB192" s="32"/>
      <c r="KC192" s="32"/>
      <c r="KD192" s="32"/>
      <c r="KE192" s="32"/>
      <c r="KF192" s="32"/>
      <c r="KG192" s="32"/>
      <c r="KH192" s="32"/>
      <c r="KI192" s="32"/>
      <c r="KJ192" s="32"/>
      <c r="KK192" s="32"/>
      <c r="KL192" s="32"/>
      <c r="KM192" s="32"/>
      <c r="KN192" s="32"/>
      <c r="KO192" s="32"/>
      <c r="KP192" s="32"/>
      <c r="KQ192" s="32"/>
      <c r="KR192" s="32"/>
      <c r="KS192" s="32"/>
      <c r="KT192" s="32"/>
      <c r="KU192" s="32"/>
      <c r="KV192" s="32"/>
      <c r="KW192" s="32"/>
      <c r="KX192" s="32"/>
      <c r="KY192" s="32"/>
      <c r="KZ192" s="32"/>
      <c r="LA192" s="32"/>
      <c r="LB192" s="32"/>
      <c r="LC192" s="32"/>
      <c r="LD192" s="32"/>
      <c r="LE192" s="32"/>
      <c r="LF192" s="32"/>
      <c r="LG192" s="32"/>
      <c r="LH192" s="32"/>
      <c r="LI192" s="32"/>
      <c r="LJ192" s="32"/>
      <c r="LK192" s="32"/>
      <c r="LL192" s="32"/>
      <c r="LM192" s="32"/>
      <c r="LN192" s="32"/>
      <c r="LO192" s="32"/>
      <c r="LP192" s="32"/>
      <c r="LQ192" s="32"/>
    </row>
    <row r="193" spans="2:329" x14ac:dyDescent="0.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c r="HO193" s="32"/>
      <c r="HP193" s="32"/>
      <c r="HQ193" s="32"/>
      <c r="HR193" s="32"/>
      <c r="HS193" s="32"/>
      <c r="HT193" s="32"/>
      <c r="HU193" s="32"/>
      <c r="HV193" s="32"/>
      <c r="HW193" s="32"/>
      <c r="HX193" s="32"/>
      <c r="HY193" s="32"/>
      <c r="HZ193" s="32"/>
      <c r="IA193" s="32"/>
      <c r="IB193" s="32"/>
      <c r="IC193" s="32"/>
      <c r="ID193" s="32"/>
      <c r="IE193" s="32"/>
      <c r="IF193" s="32"/>
      <c r="IG193" s="32"/>
      <c r="IH193" s="32"/>
      <c r="II193" s="32"/>
      <c r="IJ193" s="32"/>
      <c r="IK193" s="32"/>
      <c r="IL193" s="32"/>
      <c r="IM193" s="32"/>
      <c r="IN193" s="32"/>
      <c r="IO193" s="32"/>
      <c r="IP193" s="32"/>
      <c r="IQ193" s="32"/>
      <c r="IR193" s="32"/>
      <c r="IS193" s="32"/>
      <c r="IT193" s="32"/>
      <c r="IU193" s="32"/>
      <c r="IV193" s="32"/>
      <c r="IW193" s="32"/>
      <c r="IX193" s="32"/>
      <c r="IY193" s="32"/>
      <c r="IZ193" s="32"/>
      <c r="JA193" s="32"/>
      <c r="JB193" s="32"/>
      <c r="JC193" s="32"/>
      <c r="JD193" s="32"/>
      <c r="JE193" s="32"/>
      <c r="JF193" s="32"/>
      <c r="JG193" s="32"/>
      <c r="JH193" s="32"/>
      <c r="JI193" s="32"/>
      <c r="JJ193" s="32"/>
      <c r="JK193" s="32"/>
      <c r="JL193" s="32"/>
      <c r="JM193" s="32"/>
      <c r="JN193" s="32"/>
      <c r="JO193" s="32"/>
      <c r="JP193" s="32"/>
      <c r="JQ193" s="32"/>
      <c r="JR193" s="32"/>
      <c r="JS193" s="32"/>
      <c r="JT193" s="32"/>
      <c r="JU193" s="32"/>
      <c r="JV193" s="32"/>
      <c r="JW193" s="32"/>
      <c r="JX193" s="32"/>
      <c r="JY193" s="32"/>
      <c r="JZ193" s="32"/>
      <c r="KA193" s="32"/>
      <c r="KB193" s="32"/>
      <c r="KC193" s="32"/>
      <c r="KD193" s="32"/>
      <c r="KE193" s="32"/>
      <c r="KF193" s="32"/>
      <c r="KG193" s="32"/>
      <c r="KH193" s="32"/>
      <c r="KI193" s="32"/>
      <c r="KJ193" s="32"/>
      <c r="KK193" s="32"/>
      <c r="KL193" s="32"/>
      <c r="KM193" s="32"/>
      <c r="KN193" s="32"/>
      <c r="KO193" s="32"/>
      <c r="KP193" s="32"/>
      <c r="KQ193" s="32"/>
      <c r="KR193" s="32"/>
      <c r="KS193" s="32"/>
      <c r="KT193" s="32"/>
      <c r="KU193" s="32"/>
      <c r="KV193" s="32"/>
      <c r="KW193" s="32"/>
      <c r="KX193" s="32"/>
      <c r="KY193" s="32"/>
      <c r="KZ193" s="32"/>
      <c r="LA193" s="32"/>
      <c r="LB193" s="32"/>
      <c r="LC193" s="32"/>
      <c r="LD193" s="32"/>
      <c r="LE193" s="32"/>
      <c r="LF193" s="32"/>
      <c r="LG193" s="32"/>
      <c r="LH193" s="32"/>
      <c r="LI193" s="32"/>
      <c r="LJ193" s="32"/>
      <c r="LK193" s="32"/>
      <c r="LL193" s="32"/>
      <c r="LM193" s="32"/>
      <c r="LN193" s="32"/>
      <c r="LO193" s="32"/>
      <c r="LP193" s="32"/>
      <c r="LQ193" s="32"/>
    </row>
    <row r="194" spans="2:329" x14ac:dyDescent="0.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c r="HS194" s="32"/>
      <c r="HT194" s="32"/>
      <c r="HU194" s="32"/>
      <c r="HV194" s="32"/>
      <c r="HW194" s="32"/>
      <c r="HX194" s="32"/>
      <c r="HY194" s="32"/>
      <c r="HZ194" s="32"/>
      <c r="IA194" s="32"/>
      <c r="IB194" s="32"/>
      <c r="IC194" s="32"/>
      <c r="ID194" s="32"/>
      <c r="IE194" s="32"/>
      <c r="IF194" s="32"/>
      <c r="IG194" s="32"/>
      <c r="IH194" s="32"/>
      <c r="II194" s="32"/>
      <c r="IJ194" s="32"/>
      <c r="IK194" s="32"/>
      <c r="IL194" s="32"/>
      <c r="IM194" s="32"/>
      <c r="IN194" s="32"/>
      <c r="IO194" s="32"/>
      <c r="IP194" s="32"/>
      <c r="IQ194" s="32"/>
      <c r="IR194" s="32"/>
      <c r="IS194" s="32"/>
      <c r="IT194" s="32"/>
      <c r="IU194" s="32"/>
      <c r="IV194" s="32"/>
      <c r="IW194" s="32"/>
      <c r="IX194" s="32"/>
      <c r="IY194" s="32"/>
      <c r="IZ194" s="32"/>
      <c r="JA194" s="32"/>
      <c r="JB194" s="32"/>
      <c r="JC194" s="32"/>
      <c r="JD194" s="32"/>
      <c r="JE194" s="32"/>
      <c r="JF194" s="32"/>
      <c r="JG194" s="32"/>
      <c r="JH194" s="32"/>
      <c r="JI194" s="32"/>
      <c r="JJ194" s="32"/>
      <c r="JK194" s="32"/>
      <c r="JL194" s="32"/>
      <c r="JM194" s="32"/>
      <c r="JN194" s="32"/>
      <c r="JO194" s="32"/>
      <c r="JP194" s="32"/>
      <c r="JQ194" s="32"/>
      <c r="JR194" s="32"/>
      <c r="JS194" s="32"/>
      <c r="JT194" s="32"/>
      <c r="JU194" s="32"/>
      <c r="JV194" s="32"/>
      <c r="JW194" s="32"/>
      <c r="JX194" s="32"/>
      <c r="JY194" s="32"/>
      <c r="JZ194" s="32"/>
      <c r="KA194" s="32"/>
      <c r="KB194" s="32"/>
      <c r="KC194" s="32"/>
      <c r="KD194" s="32"/>
      <c r="KE194" s="32"/>
      <c r="KF194" s="32"/>
      <c r="KG194" s="32"/>
      <c r="KH194" s="32"/>
      <c r="KI194" s="32"/>
      <c r="KJ194" s="32"/>
      <c r="KK194" s="32"/>
      <c r="KL194" s="32"/>
      <c r="KM194" s="32"/>
      <c r="KN194" s="32"/>
      <c r="KO194" s="32"/>
      <c r="KP194" s="32"/>
      <c r="KQ194" s="32"/>
      <c r="KR194" s="32"/>
      <c r="KS194" s="32"/>
      <c r="KT194" s="32"/>
      <c r="KU194" s="32"/>
      <c r="KV194" s="32"/>
      <c r="KW194" s="32"/>
      <c r="KX194" s="32"/>
      <c r="KY194" s="32"/>
      <c r="KZ194" s="32"/>
      <c r="LA194" s="32"/>
      <c r="LB194" s="32"/>
      <c r="LC194" s="32"/>
      <c r="LD194" s="32"/>
      <c r="LE194" s="32"/>
      <c r="LF194" s="32"/>
      <c r="LG194" s="32"/>
      <c r="LH194" s="32"/>
      <c r="LI194" s="32"/>
      <c r="LJ194" s="32"/>
      <c r="LK194" s="32"/>
      <c r="LL194" s="32"/>
      <c r="LM194" s="32"/>
      <c r="LN194" s="32"/>
      <c r="LO194" s="32"/>
      <c r="LP194" s="32"/>
      <c r="LQ194" s="32"/>
    </row>
    <row r="195" spans="2:329" x14ac:dyDescent="0.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c r="IR195" s="32"/>
      <c r="IS195" s="32"/>
      <c r="IT195" s="32"/>
      <c r="IU195" s="32"/>
      <c r="IV195" s="32"/>
      <c r="IW195" s="32"/>
      <c r="IX195" s="32"/>
      <c r="IY195" s="32"/>
      <c r="IZ195" s="32"/>
      <c r="JA195" s="32"/>
      <c r="JB195" s="32"/>
      <c r="JC195" s="32"/>
      <c r="JD195" s="32"/>
      <c r="JE195" s="32"/>
      <c r="JF195" s="32"/>
      <c r="JG195" s="32"/>
      <c r="JH195" s="32"/>
      <c r="JI195" s="32"/>
      <c r="JJ195" s="32"/>
      <c r="JK195" s="32"/>
      <c r="JL195" s="32"/>
      <c r="JM195" s="32"/>
      <c r="JN195" s="32"/>
      <c r="JO195" s="32"/>
      <c r="JP195" s="32"/>
      <c r="JQ195" s="32"/>
      <c r="JR195" s="32"/>
      <c r="JS195" s="32"/>
      <c r="JT195" s="32"/>
      <c r="JU195" s="32"/>
      <c r="JV195" s="32"/>
      <c r="JW195" s="32"/>
      <c r="JX195" s="32"/>
      <c r="JY195" s="32"/>
      <c r="JZ195" s="32"/>
      <c r="KA195" s="32"/>
      <c r="KB195" s="32"/>
      <c r="KC195" s="32"/>
      <c r="KD195" s="32"/>
      <c r="KE195" s="32"/>
      <c r="KF195" s="32"/>
      <c r="KG195" s="32"/>
      <c r="KH195" s="32"/>
      <c r="KI195" s="32"/>
      <c r="KJ195" s="32"/>
      <c r="KK195" s="32"/>
      <c r="KL195" s="32"/>
      <c r="KM195" s="32"/>
      <c r="KN195" s="32"/>
      <c r="KO195" s="32"/>
      <c r="KP195" s="32"/>
      <c r="KQ195" s="32"/>
      <c r="KR195" s="32"/>
      <c r="KS195" s="32"/>
      <c r="KT195" s="32"/>
      <c r="KU195" s="32"/>
      <c r="KV195" s="32"/>
      <c r="KW195" s="32"/>
      <c r="KX195" s="32"/>
      <c r="KY195" s="32"/>
      <c r="KZ195" s="32"/>
      <c r="LA195" s="32"/>
      <c r="LB195" s="32"/>
      <c r="LC195" s="32"/>
      <c r="LD195" s="32"/>
      <c r="LE195" s="32"/>
      <c r="LF195" s="32"/>
      <c r="LG195" s="32"/>
      <c r="LH195" s="32"/>
      <c r="LI195" s="32"/>
      <c r="LJ195" s="32"/>
      <c r="LK195" s="32"/>
      <c r="LL195" s="32"/>
      <c r="LM195" s="32"/>
      <c r="LN195" s="32"/>
      <c r="LO195" s="32"/>
      <c r="LP195" s="32"/>
      <c r="LQ195" s="32"/>
    </row>
    <row r="196" spans="2:329" x14ac:dyDescent="0.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c r="IR196" s="32"/>
      <c r="IS196" s="32"/>
      <c r="IT196" s="32"/>
      <c r="IU196" s="32"/>
      <c r="IV196" s="32"/>
      <c r="IW196" s="32"/>
      <c r="IX196" s="32"/>
      <c r="IY196" s="32"/>
      <c r="IZ196" s="32"/>
      <c r="JA196" s="32"/>
      <c r="JB196" s="32"/>
      <c r="JC196" s="32"/>
      <c r="JD196" s="32"/>
      <c r="JE196" s="32"/>
      <c r="JF196" s="32"/>
      <c r="JG196" s="32"/>
      <c r="JH196" s="32"/>
      <c r="JI196" s="32"/>
      <c r="JJ196" s="32"/>
      <c r="JK196" s="32"/>
      <c r="JL196" s="32"/>
      <c r="JM196" s="32"/>
      <c r="JN196" s="32"/>
      <c r="JO196" s="32"/>
      <c r="JP196" s="32"/>
      <c r="JQ196" s="32"/>
      <c r="JR196" s="32"/>
      <c r="JS196" s="32"/>
      <c r="JT196" s="32"/>
      <c r="JU196" s="32"/>
      <c r="JV196" s="32"/>
      <c r="JW196" s="32"/>
      <c r="JX196" s="32"/>
      <c r="JY196" s="32"/>
      <c r="JZ196" s="32"/>
      <c r="KA196" s="32"/>
      <c r="KB196" s="32"/>
      <c r="KC196" s="32"/>
      <c r="KD196" s="32"/>
      <c r="KE196" s="32"/>
      <c r="KF196" s="32"/>
      <c r="KG196" s="32"/>
      <c r="KH196" s="32"/>
      <c r="KI196" s="32"/>
      <c r="KJ196" s="32"/>
      <c r="KK196" s="32"/>
      <c r="KL196" s="32"/>
      <c r="KM196" s="32"/>
      <c r="KN196" s="32"/>
      <c r="KO196" s="32"/>
      <c r="KP196" s="32"/>
      <c r="KQ196" s="32"/>
      <c r="KR196" s="32"/>
      <c r="KS196" s="32"/>
      <c r="KT196" s="32"/>
      <c r="KU196" s="32"/>
      <c r="KV196" s="32"/>
      <c r="KW196" s="32"/>
      <c r="KX196" s="32"/>
      <c r="KY196" s="32"/>
      <c r="KZ196" s="32"/>
      <c r="LA196" s="32"/>
      <c r="LB196" s="32"/>
      <c r="LC196" s="32"/>
      <c r="LD196" s="32"/>
      <c r="LE196" s="32"/>
      <c r="LF196" s="32"/>
      <c r="LG196" s="32"/>
      <c r="LH196" s="32"/>
      <c r="LI196" s="32"/>
      <c r="LJ196" s="32"/>
      <c r="LK196" s="32"/>
      <c r="LL196" s="32"/>
      <c r="LM196" s="32"/>
      <c r="LN196" s="32"/>
      <c r="LO196" s="32"/>
      <c r="LP196" s="32"/>
      <c r="LQ196" s="32"/>
    </row>
    <row r="197" spans="2:329" x14ac:dyDescent="0.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c r="IM197" s="32"/>
      <c r="IN197" s="32"/>
      <c r="IO197" s="32"/>
      <c r="IP197" s="32"/>
      <c r="IQ197" s="32"/>
      <c r="IR197" s="32"/>
      <c r="IS197" s="32"/>
      <c r="IT197" s="32"/>
      <c r="IU197" s="32"/>
      <c r="IV197" s="32"/>
      <c r="IW197" s="32"/>
      <c r="IX197" s="32"/>
      <c r="IY197" s="32"/>
      <c r="IZ197" s="32"/>
      <c r="JA197" s="32"/>
      <c r="JB197" s="32"/>
      <c r="JC197" s="32"/>
      <c r="JD197" s="32"/>
      <c r="JE197" s="32"/>
      <c r="JF197" s="32"/>
      <c r="JG197" s="32"/>
      <c r="JH197" s="32"/>
      <c r="JI197" s="32"/>
      <c r="JJ197" s="32"/>
      <c r="JK197" s="32"/>
      <c r="JL197" s="32"/>
      <c r="JM197" s="32"/>
      <c r="JN197" s="32"/>
      <c r="JO197" s="32"/>
      <c r="JP197" s="32"/>
      <c r="JQ197" s="32"/>
      <c r="JR197" s="32"/>
      <c r="JS197" s="32"/>
      <c r="JT197" s="32"/>
      <c r="JU197" s="32"/>
      <c r="JV197" s="32"/>
      <c r="JW197" s="32"/>
      <c r="JX197" s="32"/>
      <c r="JY197" s="32"/>
      <c r="JZ197" s="32"/>
      <c r="KA197" s="32"/>
      <c r="KB197" s="32"/>
      <c r="KC197" s="32"/>
      <c r="KD197" s="32"/>
      <c r="KE197" s="32"/>
      <c r="KF197" s="32"/>
      <c r="KG197" s="32"/>
      <c r="KH197" s="32"/>
      <c r="KI197" s="32"/>
      <c r="KJ197" s="32"/>
      <c r="KK197" s="32"/>
      <c r="KL197" s="32"/>
      <c r="KM197" s="32"/>
      <c r="KN197" s="32"/>
      <c r="KO197" s="32"/>
      <c r="KP197" s="32"/>
      <c r="KQ197" s="32"/>
      <c r="KR197" s="32"/>
      <c r="KS197" s="32"/>
      <c r="KT197" s="32"/>
      <c r="KU197" s="32"/>
      <c r="KV197" s="32"/>
      <c r="KW197" s="32"/>
      <c r="KX197" s="32"/>
      <c r="KY197" s="32"/>
      <c r="KZ197" s="32"/>
      <c r="LA197" s="32"/>
      <c r="LB197" s="32"/>
      <c r="LC197" s="32"/>
      <c r="LD197" s="32"/>
      <c r="LE197" s="32"/>
      <c r="LF197" s="32"/>
      <c r="LG197" s="32"/>
      <c r="LH197" s="32"/>
      <c r="LI197" s="32"/>
      <c r="LJ197" s="32"/>
      <c r="LK197" s="32"/>
      <c r="LL197" s="32"/>
      <c r="LM197" s="32"/>
      <c r="LN197" s="32"/>
      <c r="LO197" s="32"/>
      <c r="LP197" s="32"/>
      <c r="LQ197" s="32"/>
    </row>
    <row r="198" spans="2:329" x14ac:dyDescent="0.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c r="HS198" s="32"/>
      <c r="HT198" s="32"/>
      <c r="HU198" s="32"/>
      <c r="HV198" s="32"/>
      <c r="HW198" s="32"/>
      <c r="HX198" s="32"/>
      <c r="HY198" s="32"/>
      <c r="HZ198" s="32"/>
      <c r="IA198" s="32"/>
      <c r="IB198" s="32"/>
      <c r="IC198" s="32"/>
      <c r="ID198" s="32"/>
      <c r="IE198" s="32"/>
      <c r="IF198" s="32"/>
      <c r="IG198" s="32"/>
      <c r="IH198" s="32"/>
      <c r="II198" s="32"/>
      <c r="IJ198" s="32"/>
      <c r="IK198" s="32"/>
      <c r="IL198" s="32"/>
      <c r="IM198" s="32"/>
      <c r="IN198" s="32"/>
      <c r="IO198" s="32"/>
      <c r="IP198" s="32"/>
      <c r="IQ198" s="32"/>
      <c r="IR198" s="32"/>
      <c r="IS198" s="32"/>
      <c r="IT198" s="32"/>
      <c r="IU198" s="32"/>
      <c r="IV198" s="32"/>
      <c r="IW198" s="32"/>
      <c r="IX198" s="32"/>
      <c r="IY198" s="32"/>
      <c r="IZ198" s="32"/>
      <c r="JA198" s="32"/>
      <c r="JB198" s="32"/>
      <c r="JC198" s="32"/>
      <c r="JD198" s="32"/>
      <c r="JE198" s="32"/>
      <c r="JF198" s="32"/>
      <c r="JG198" s="32"/>
      <c r="JH198" s="32"/>
      <c r="JI198" s="32"/>
      <c r="JJ198" s="32"/>
      <c r="JK198" s="32"/>
      <c r="JL198" s="32"/>
      <c r="JM198" s="32"/>
      <c r="JN198" s="32"/>
      <c r="JO198" s="32"/>
      <c r="JP198" s="32"/>
      <c r="JQ198" s="32"/>
      <c r="JR198" s="32"/>
      <c r="JS198" s="32"/>
      <c r="JT198" s="32"/>
      <c r="JU198" s="32"/>
      <c r="JV198" s="32"/>
      <c r="JW198" s="32"/>
      <c r="JX198" s="32"/>
      <c r="JY198" s="32"/>
      <c r="JZ198" s="32"/>
      <c r="KA198" s="32"/>
      <c r="KB198" s="32"/>
      <c r="KC198" s="32"/>
      <c r="KD198" s="32"/>
      <c r="KE198" s="32"/>
      <c r="KF198" s="32"/>
      <c r="KG198" s="32"/>
      <c r="KH198" s="32"/>
      <c r="KI198" s="32"/>
      <c r="KJ198" s="32"/>
      <c r="KK198" s="32"/>
      <c r="KL198" s="32"/>
      <c r="KM198" s="32"/>
      <c r="KN198" s="32"/>
      <c r="KO198" s="32"/>
      <c r="KP198" s="32"/>
      <c r="KQ198" s="32"/>
      <c r="KR198" s="32"/>
      <c r="KS198" s="32"/>
      <c r="KT198" s="32"/>
      <c r="KU198" s="32"/>
      <c r="KV198" s="32"/>
      <c r="KW198" s="32"/>
      <c r="KX198" s="32"/>
      <c r="KY198" s="32"/>
      <c r="KZ198" s="32"/>
      <c r="LA198" s="32"/>
      <c r="LB198" s="32"/>
      <c r="LC198" s="32"/>
      <c r="LD198" s="32"/>
      <c r="LE198" s="32"/>
      <c r="LF198" s="32"/>
      <c r="LG198" s="32"/>
      <c r="LH198" s="32"/>
      <c r="LI198" s="32"/>
      <c r="LJ198" s="32"/>
      <c r="LK198" s="32"/>
      <c r="LL198" s="32"/>
      <c r="LM198" s="32"/>
      <c r="LN198" s="32"/>
      <c r="LO198" s="32"/>
      <c r="LP198" s="32"/>
      <c r="LQ198" s="32"/>
    </row>
    <row r="199" spans="2:329" x14ac:dyDescent="0.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c r="HS199" s="32"/>
      <c r="HT199" s="32"/>
      <c r="HU199" s="32"/>
      <c r="HV199" s="32"/>
      <c r="HW199" s="32"/>
      <c r="HX199" s="32"/>
      <c r="HY199" s="32"/>
      <c r="HZ199" s="32"/>
      <c r="IA199" s="32"/>
      <c r="IB199" s="32"/>
      <c r="IC199" s="32"/>
      <c r="ID199" s="32"/>
      <c r="IE199" s="32"/>
      <c r="IF199" s="32"/>
      <c r="IG199" s="32"/>
      <c r="IH199" s="32"/>
      <c r="II199" s="32"/>
      <c r="IJ199" s="32"/>
      <c r="IK199" s="32"/>
      <c r="IL199" s="32"/>
      <c r="IM199" s="32"/>
      <c r="IN199" s="32"/>
      <c r="IO199" s="32"/>
      <c r="IP199" s="32"/>
      <c r="IQ199" s="32"/>
      <c r="IR199" s="32"/>
      <c r="IS199" s="32"/>
      <c r="IT199" s="32"/>
      <c r="IU199" s="32"/>
      <c r="IV199" s="32"/>
      <c r="IW199" s="32"/>
      <c r="IX199" s="32"/>
      <c r="IY199" s="32"/>
      <c r="IZ199" s="32"/>
      <c r="JA199" s="32"/>
      <c r="JB199" s="32"/>
      <c r="JC199" s="32"/>
      <c r="JD199" s="32"/>
      <c r="JE199" s="32"/>
      <c r="JF199" s="32"/>
      <c r="JG199" s="32"/>
      <c r="JH199" s="32"/>
      <c r="JI199" s="32"/>
      <c r="JJ199" s="32"/>
      <c r="JK199" s="32"/>
      <c r="JL199" s="32"/>
      <c r="JM199" s="32"/>
      <c r="JN199" s="32"/>
      <c r="JO199" s="32"/>
      <c r="JP199" s="32"/>
      <c r="JQ199" s="32"/>
      <c r="JR199" s="32"/>
      <c r="JS199" s="32"/>
      <c r="JT199" s="32"/>
      <c r="JU199" s="32"/>
      <c r="JV199" s="32"/>
      <c r="JW199" s="32"/>
      <c r="JX199" s="32"/>
      <c r="JY199" s="32"/>
      <c r="JZ199" s="32"/>
      <c r="KA199" s="32"/>
      <c r="KB199" s="32"/>
      <c r="KC199" s="32"/>
      <c r="KD199" s="32"/>
      <c r="KE199" s="32"/>
      <c r="KF199" s="32"/>
      <c r="KG199" s="32"/>
      <c r="KH199" s="32"/>
      <c r="KI199" s="32"/>
      <c r="KJ199" s="32"/>
      <c r="KK199" s="32"/>
      <c r="KL199" s="32"/>
      <c r="KM199" s="32"/>
      <c r="KN199" s="32"/>
      <c r="KO199" s="32"/>
      <c r="KP199" s="32"/>
      <c r="KQ199" s="32"/>
      <c r="KR199" s="32"/>
      <c r="KS199" s="32"/>
      <c r="KT199" s="32"/>
      <c r="KU199" s="32"/>
      <c r="KV199" s="32"/>
      <c r="KW199" s="32"/>
      <c r="KX199" s="32"/>
      <c r="KY199" s="32"/>
      <c r="KZ199" s="32"/>
      <c r="LA199" s="32"/>
      <c r="LB199" s="32"/>
      <c r="LC199" s="32"/>
      <c r="LD199" s="32"/>
      <c r="LE199" s="32"/>
      <c r="LF199" s="32"/>
      <c r="LG199" s="32"/>
      <c r="LH199" s="32"/>
      <c r="LI199" s="32"/>
      <c r="LJ199" s="32"/>
      <c r="LK199" s="32"/>
      <c r="LL199" s="32"/>
      <c r="LM199" s="32"/>
      <c r="LN199" s="32"/>
      <c r="LO199" s="32"/>
      <c r="LP199" s="32"/>
      <c r="LQ199" s="32"/>
    </row>
    <row r="200" spans="2:329" x14ac:dyDescent="0.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c r="HS200" s="32"/>
      <c r="HT200" s="32"/>
      <c r="HU200" s="32"/>
      <c r="HV200" s="32"/>
      <c r="HW200" s="32"/>
      <c r="HX200" s="32"/>
      <c r="HY200" s="32"/>
      <c r="HZ200" s="32"/>
      <c r="IA200" s="32"/>
      <c r="IB200" s="32"/>
      <c r="IC200" s="32"/>
      <c r="ID200" s="32"/>
      <c r="IE200" s="32"/>
      <c r="IF200" s="32"/>
      <c r="IG200" s="32"/>
      <c r="IH200" s="32"/>
      <c r="II200" s="32"/>
      <c r="IJ200" s="32"/>
      <c r="IK200" s="32"/>
      <c r="IL200" s="32"/>
      <c r="IM200" s="32"/>
      <c r="IN200" s="32"/>
      <c r="IO200" s="32"/>
      <c r="IP200" s="32"/>
      <c r="IQ200" s="32"/>
      <c r="IR200" s="32"/>
      <c r="IS200" s="32"/>
      <c r="IT200" s="32"/>
      <c r="IU200" s="32"/>
      <c r="IV200" s="32"/>
      <c r="IW200" s="32"/>
      <c r="IX200" s="32"/>
      <c r="IY200" s="32"/>
      <c r="IZ200" s="32"/>
      <c r="JA200" s="32"/>
      <c r="JB200" s="32"/>
      <c r="JC200" s="32"/>
      <c r="JD200" s="32"/>
      <c r="JE200" s="32"/>
      <c r="JF200" s="32"/>
      <c r="JG200" s="32"/>
      <c r="JH200" s="32"/>
      <c r="JI200" s="32"/>
      <c r="JJ200" s="32"/>
      <c r="JK200" s="32"/>
      <c r="JL200" s="32"/>
      <c r="JM200" s="32"/>
      <c r="JN200" s="32"/>
      <c r="JO200" s="32"/>
      <c r="JP200" s="32"/>
      <c r="JQ200" s="32"/>
      <c r="JR200" s="32"/>
      <c r="JS200" s="32"/>
      <c r="JT200" s="32"/>
      <c r="JU200" s="32"/>
      <c r="JV200" s="32"/>
      <c r="JW200" s="32"/>
      <c r="JX200" s="32"/>
      <c r="JY200" s="32"/>
      <c r="JZ200" s="32"/>
      <c r="KA200" s="32"/>
      <c r="KB200" s="32"/>
      <c r="KC200" s="32"/>
      <c r="KD200" s="32"/>
      <c r="KE200" s="32"/>
      <c r="KF200" s="32"/>
      <c r="KG200" s="32"/>
      <c r="KH200" s="32"/>
      <c r="KI200" s="32"/>
      <c r="KJ200" s="32"/>
      <c r="KK200" s="32"/>
      <c r="KL200" s="32"/>
      <c r="KM200" s="32"/>
      <c r="KN200" s="32"/>
      <c r="KO200" s="32"/>
      <c r="KP200" s="32"/>
      <c r="KQ200" s="32"/>
      <c r="KR200" s="32"/>
      <c r="KS200" s="32"/>
      <c r="KT200" s="32"/>
      <c r="KU200" s="32"/>
      <c r="KV200" s="32"/>
      <c r="KW200" s="32"/>
      <c r="KX200" s="32"/>
      <c r="KY200" s="32"/>
      <c r="KZ200" s="32"/>
      <c r="LA200" s="32"/>
      <c r="LB200" s="32"/>
      <c r="LC200" s="32"/>
      <c r="LD200" s="32"/>
      <c r="LE200" s="32"/>
      <c r="LF200" s="32"/>
      <c r="LG200" s="32"/>
      <c r="LH200" s="32"/>
      <c r="LI200" s="32"/>
      <c r="LJ200" s="32"/>
      <c r="LK200" s="32"/>
      <c r="LL200" s="32"/>
      <c r="LM200" s="32"/>
      <c r="LN200" s="32"/>
      <c r="LO200" s="32"/>
      <c r="LP200" s="32"/>
      <c r="LQ200" s="32"/>
    </row>
    <row r="201" spans="2:329" x14ac:dyDescent="0.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c r="IM201" s="32"/>
      <c r="IN201" s="32"/>
      <c r="IO201" s="32"/>
      <c r="IP201" s="32"/>
      <c r="IQ201" s="32"/>
      <c r="IR201" s="32"/>
      <c r="IS201" s="32"/>
      <c r="IT201" s="32"/>
      <c r="IU201" s="32"/>
      <c r="IV201" s="32"/>
      <c r="IW201" s="32"/>
      <c r="IX201" s="32"/>
      <c r="IY201" s="32"/>
      <c r="IZ201" s="32"/>
      <c r="JA201" s="32"/>
      <c r="JB201" s="32"/>
      <c r="JC201" s="32"/>
      <c r="JD201" s="32"/>
      <c r="JE201" s="32"/>
      <c r="JF201" s="32"/>
      <c r="JG201" s="32"/>
      <c r="JH201" s="32"/>
      <c r="JI201" s="32"/>
      <c r="JJ201" s="32"/>
      <c r="JK201" s="32"/>
      <c r="JL201" s="32"/>
      <c r="JM201" s="32"/>
      <c r="JN201" s="32"/>
      <c r="JO201" s="32"/>
      <c r="JP201" s="32"/>
      <c r="JQ201" s="32"/>
      <c r="JR201" s="32"/>
      <c r="JS201" s="32"/>
      <c r="JT201" s="32"/>
      <c r="JU201" s="32"/>
      <c r="JV201" s="32"/>
      <c r="JW201" s="32"/>
      <c r="JX201" s="32"/>
      <c r="JY201" s="32"/>
      <c r="JZ201" s="32"/>
      <c r="KA201" s="32"/>
      <c r="KB201" s="32"/>
      <c r="KC201" s="32"/>
      <c r="KD201" s="32"/>
      <c r="KE201" s="32"/>
      <c r="KF201" s="32"/>
      <c r="KG201" s="32"/>
      <c r="KH201" s="32"/>
      <c r="KI201" s="32"/>
      <c r="KJ201" s="32"/>
      <c r="KK201" s="32"/>
      <c r="KL201" s="32"/>
      <c r="KM201" s="32"/>
      <c r="KN201" s="32"/>
      <c r="KO201" s="32"/>
      <c r="KP201" s="32"/>
      <c r="KQ201" s="32"/>
      <c r="KR201" s="32"/>
      <c r="KS201" s="32"/>
      <c r="KT201" s="32"/>
      <c r="KU201" s="32"/>
      <c r="KV201" s="32"/>
      <c r="KW201" s="32"/>
      <c r="KX201" s="32"/>
      <c r="KY201" s="32"/>
      <c r="KZ201" s="32"/>
      <c r="LA201" s="32"/>
      <c r="LB201" s="32"/>
      <c r="LC201" s="32"/>
      <c r="LD201" s="32"/>
      <c r="LE201" s="32"/>
      <c r="LF201" s="32"/>
      <c r="LG201" s="32"/>
      <c r="LH201" s="32"/>
      <c r="LI201" s="32"/>
      <c r="LJ201" s="32"/>
      <c r="LK201" s="32"/>
      <c r="LL201" s="32"/>
      <c r="LM201" s="32"/>
      <c r="LN201" s="32"/>
      <c r="LO201" s="32"/>
      <c r="LP201" s="32"/>
      <c r="LQ201" s="32"/>
    </row>
    <row r="202" spans="2:329" x14ac:dyDescent="0.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c r="IM202" s="32"/>
      <c r="IN202" s="32"/>
      <c r="IO202" s="32"/>
      <c r="IP202" s="32"/>
      <c r="IQ202" s="32"/>
      <c r="IR202" s="32"/>
      <c r="IS202" s="32"/>
      <c r="IT202" s="32"/>
      <c r="IU202" s="32"/>
      <c r="IV202" s="32"/>
      <c r="IW202" s="32"/>
      <c r="IX202" s="32"/>
      <c r="IY202" s="32"/>
      <c r="IZ202" s="32"/>
      <c r="JA202" s="32"/>
      <c r="JB202" s="32"/>
      <c r="JC202" s="32"/>
      <c r="JD202" s="32"/>
      <c r="JE202" s="32"/>
      <c r="JF202" s="32"/>
      <c r="JG202" s="32"/>
      <c r="JH202" s="32"/>
      <c r="JI202" s="32"/>
      <c r="JJ202" s="32"/>
      <c r="JK202" s="32"/>
      <c r="JL202" s="32"/>
      <c r="JM202" s="32"/>
      <c r="JN202" s="32"/>
      <c r="JO202" s="32"/>
      <c r="JP202" s="32"/>
      <c r="JQ202" s="32"/>
      <c r="JR202" s="32"/>
      <c r="JS202" s="32"/>
      <c r="JT202" s="32"/>
      <c r="JU202" s="32"/>
      <c r="JV202" s="32"/>
      <c r="JW202" s="32"/>
      <c r="JX202" s="32"/>
      <c r="JY202" s="32"/>
      <c r="JZ202" s="32"/>
      <c r="KA202" s="32"/>
      <c r="KB202" s="32"/>
      <c r="KC202" s="32"/>
      <c r="KD202" s="32"/>
      <c r="KE202" s="32"/>
      <c r="KF202" s="32"/>
      <c r="KG202" s="32"/>
      <c r="KH202" s="32"/>
      <c r="KI202" s="32"/>
      <c r="KJ202" s="32"/>
      <c r="KK202" s="32"/>
      <c r="KL202" s="32"/>
      <c r="KM202" s="32"/>
      <c r="KN202" s="32"/>
      <c r="KO202" s="32"/>
      <c r="KP202" s="32"/>
      <c r="KQ202" s="32"/>
      <c r="KR202" s="32"/>
      <c r="KS202" s="32"/>
      <c r="KT202" s="32"/>
      <c r="KU202" s="32"/>
      <c r="KV202" s="32"/>
      <c r="KW202" s="32"/>
      <c r="KX202" s="32"/>
      <c r="KY202" s="32"/>
      <c r="KZ202" s="32"/>
      <c r="LA202" s="32"/>
      <c r="LB202" s="32"/>
      <c r="LC202" s="32"/>
      <c r="LD202" s="32"/>
      <c r="LE202" s="32"/>
      <c r="LF202" s="32"/>
      <c r="LG202" s="32"/>
      <c r="LH202" s="32"/>
      <c r="LI202" s="32"/>
      <c r="LJ202" s="32"/>
      <c r="LK202" s="32"/>
      <c r="LL202" s="32"/>
      <c r="LM202" s="32"/>
      <c r="LN202" s="32"/>
      <c r="LO202" s="32"/>
      <c r="LP202" s="32"/>
      <c r="LQ202" s="32"/>
    </row>
    <row r="203" spans="2:329" x14ac:dyDescent="0.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c r="HS203" s="32"/>
      <c r="HT203" s="32"/>
      <c r="HU203" s="32"/>
      <c r="HV203" s="32"/>
      <c r="HW203" s="32"/>
      <c r="HX203" s="32"/>
      <c r="HY203" s="32"/>
      <c r="HZ203" s="32"/>
      <c r="IA203" s="32"/>
      <c r="IB203" s="32"/>
      <c r="IC203" s="32"/>
      <c r="ID203" s="32"/>
      <c r="IE203" s="32"/>
      <c r="IF203" s="32"/>
      <c r="IG203" s="32"/>
      <c r="IH203" s="32"/>
      <c r="II203" s="32"/>
      <c r="IJ203" s="32"/>
      <c r="IK203" s="32"/>
      <c r="IL203" s="32"/>
      <c r="IM203" s="32"/>
      <c r="IN203" s="32"/>
      <c r="IO203" s="32"/>
      <c r="IP203" s="32"/>
      <c r="IQ203" s="32"/>
      <c r="IR203" s="32"/>
      <c r="IS203" s="32"/>
      <c r="IT203" s="32"/>
      <c r="IU203" s="32"/>
      <c r="IV203" s="32"/>
      <c r="IW203" s="32"/>
      <c r="IX203" s="32"/>
      <c r="IY203" s="32"/>
      <c r="IZ203" s="32"/>
      <c r="JA203" s="32"/>
      <c r="JB203" s="32"/>
      <c r="JC203" s="32"/>
      <c r="JD203" s="32"/>
      <c r="JE203" s="32"/>
      <c r="JF203" s="32"/>
      <c r="JG203" s="32"/>
      <c r="JH203" s="32"/>
      <c r="JI203" s="32"/>
      <c r="JJ203" s="32"/>
      <c r="JK203" s="32"/>
      <c r="JL203" s="32"/>
      <c r="JM203" s="32"/>
      <c r="JN203" s="32"/>
      <c r="JO203" s="32"/>
      <c r="JP203" s="32"/>
      <c r="JQ203" s="32"/>
      <c r="JR203" s="32"/>
      <c r="JS203" s="32"/>
      <c r="JT203" s="32"/>
      <c r="JU203" s="32"/>
      <c r="JV203" s="32"/>
      <c r="JW203" s="32"/>
      <c r="JX203" s="32"/>
      <c r="JY203" s="32"/>
      <c r="JZ203" s="32"/>
      <c r="KA203" s="32"/>
      <c r="KB203" s="32"/>
      <c r="KC203" s="32"/>
      <c r="KD203" s="32"/>
      <c r="KE203" s="32"/>
      <c r="KF203" s="32"/>
      <c r="KG203" s="32"/>
      <c r="KH203" s="32"/>
      <c r="KI203" s="32"/>
      <c r="KJ203" s="32"/>
      <c r="KK203" s="32"/>
      <c r="KL203" s="32"/>
      <c r="KM203" s="32"/>
      <c r="KN203" s="32"/>
      <c r="KO203" s="32"/>
      <c r="KP203" s="32"/>
      <c r="KQ203" s="32"/>
      <c r="KR203" s="32"/>
      <c r="KS203" s="32"/>
      <c r="KT203" s="32"/>
      <c r="KU203" s="32"/>
      <c r="KV203" s="32"/>
      <c r="KW203" s="32"/>
      <c r="KX203" s="32"/>
      <c r="KY203" s="32"/>
      <c r="KZ203" s="32"/>
      <c r="LA203" s="32"/>
      <c r="LB203" s="32"/>
      <c r="LC203" s="32"/>
      <c r="LD203" s="32"/>
      <c r="LE203" s="32"/>
      <c r="LF203" s="32"/>
      <c r="LG203" s="32"/>
      <c r="LH203" s="32"/>
      <c r="LI203" s="32"/>
      <c r="LJ203" s="32"/>
      <c r="LK203" s="32"/>
      <c r="LL203" s="32"/>
      <c r="LM203" s="32"/>
      <c r="LN203" s="32"/>
      <c r="LO203" s="32"/>
      <c r="LP203" s="32"/>
      <c r="LQ203" s="32"/>
    </row>
    <row r="204" spans="2:329" x14ac:dyDescent="0.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c r="HS204" s="32"/>
      <c r="HT204" s="32"/>
      <c r="HU204" s="32"/>
      <c r="HV204" s="32"/>
      <c r="HW204" s="32"/>
      <c r="HX204" s="32"/>
      <c r="HY204" s="32"/>
      <c r="HZ204" s="32"/>
      <c r="IA204" s="32"/>
      <c r="IB204" s="32"/>
      <c r="IC204" s="32"/>
      <c r="ID204" s="32"/>
      <c r="IE204" s="32"/>
      <c r="IF204" s="32"/>
      <c r="IG204" s="32"/>
      <c r="IH204" s="32"/>
      <c r="II204" s="32"/>
      <c r="IJ204" s="32"/>
      <c r="IK204" s="32"/>
      <c r="IL204" s="32"/>
      <c r="IM204" s="32"/>
      <c r="IN204" s="32"/>
      <c r="IO204" s="32"/>
      <c r="IP204" s="32"/>
      <c r="IQ204" s="32"/>
      <c r="IR204" s="32"/>
      <c r="IS204" s="32"/>
      <c r="IT204" s="32"/>
      <c r="IU204" s="32"/>
      <c r="IV204" s="32"/>
      <c r="IW204" s="32"/>
      <c r="IX204" s="32"/>
      <c r="IY204" s="32"/>
      <c r="IZ204" s="32"/>
      <c r="JA204" s="32"/>
      <c r="JB204" s="32"/>
      <c r="JC204" s="32"/>
      <c r="JD204" s="32"/>
      <c r="JE204" s="32"/>
      <c r="JF204" s="32"/>
      <c r="JG204" s="32"/>
      <c r="JH204" s="32"/>
      <c r="JI204" s="32"/>
      <c r="JJ204" s="32"/>
      <c r="JK204" s="32"/>
      <c r="JL204" s="32"/>
      <c r="JM204" s="32"/>
      <c r="JN204" s="32"/>
      <c r="JO204" s="32"/>
      <c r="JP204" s="32"/>
      <c r="JQ204" s="32"/>
      <c r="JR204" s="32"/>
      <c r="JS204" s="32"/>
      <c r="JT204" s="32"/>
      <c r="JU204" s="32"/>
      <c r="JV204" s="32"/>
      <c r="JW204" s="32"/>
      <c r="JX204" s="32"/>
      <c r="JY204" s="32"/>
      <c r="JZ204" s="32"/>
      <c r="KA204" s="32"/>
      <c r="KB204" s="32"/>
      <c r="KC204" s="32"/>
      <c r="KD204" s="32"/>
      <c r="KE204" s="32"/>
      <c r="KF204" s="32"/>
      <c r="KG204" s="32"/>
      <c r="KH204" s="32"/>
      <c r="KI204" s="32"/>
      <c r="KJ204" s="32"/>
      <c r="KK204" s="32"/>
      <c r="KL204" s="32"/>
      <c r="KM204" s="32"/>
      <c r="KN204" s="32"/>
      <c r="KO204" s="32"/>
      <c r="KP204" s="32"/>
      <c r="KQ204" s="32"/>
      <c r="KR204" s="32"/>
      <c r="KS204" s="32"/>
      <c r="KT204" s="32"/>
      <c r="KU204" s="32"/>
      <c r="KV204" s="32"/>
      <c r="KW204" s="32"/>
      <c r="KX204" s="32"/>
      <c r="KY204" s="32"/>
      <c r="KZ204" s="32"/>
      <c r="LA204" s="32"/>
      <c r="LB204" s="32"/>
      <c r="LC204" s="32"/>
      <c r="LD204" s="32"/>
      <c r="LE204" s="32"/>
      <c r="LF204" s="32"/>
      <c r="LG204" s="32"/>
      <c r="LH204" s="32"/>
      <c r="LI204" s="32"/>
      <c r="LJ204" s="32"/>
      <c r="LK204" s="32"/>
      <c r="LL204" s="32"/>
      <c r="LM204" s="32"/>
      <c r="LN204" s="32"/>
      <c r="LO204" s="32"/>
      <c r="LP204" s="32"/>
      <c r="LQ204" s="32"/>
    </row>
    <row r="205" spans="2:329" x14ac:dyDescent="0.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c r="HS205" s="32"/>
      <c r="HT205" s="32"/>
      <c r="HU205" s="32"/>
      <c r="HV205" s="32"/>
      <c r="HW205" s="32"/>
      <c r="HX205" s="32"/>
      <c r="HY205" s="32"/>
      <c r="HZ205" s="32"/>
      <c r="IA205" s="32"/>
      <c r="IB205" s="32"/>
      <c r="IC205" s="32"/>
      <c r="ID205" s="32"/>
      <c r="IE205" s="32"/>
      <c r="IF205" s="32"/>
      <c r="IG205" s="32"/>
      <c r="IH205" s="32"/>
      <c r="II205" s="32"/>
      <c r="IJ205" s="32"/>
      <c r="IK205" s="32"/>
      <c r="IL205" s="32"/>
      <c r="IM205" s="32"/>
      <c r="IN205" s="32"/>
      <c r="IO205" s="32"/>
      <c r="IP205" s="32"/>
      <c r="IQ205" s="32"/>
      <c r="IR205" s="32"/>
      <c r="IS205" s="32"/>
      <c r="IT205" s="32"/>
      <c r="IU205" s="32"/>
      <c r="IV205" s="32"/>
      <c r="IW205" s="32"/>
      <c r="IX205" s="32"/>
      <c r="IY205" s="32"/>
      <c r="IZ205" s="32"/>
      <c r="JA205" s="32"/>
      <c r="JB205" s="32"/>
      <c r="JC205" s="32"/>
      <c r="JD205" s="32"/>
      <c r="JE205" s="32"/>
      <c r="JF205" s="32"/>
      <c r="JG205" s="32"/>
      <c r="JH205" s="32"/>
      <c r="JI205" s="32"/>
      <c r="JJ205" s="32"/>
      <c r="JK205" s="32"/>
      <c r="JL205" s="32"/>
      <c r="JM205" s="32"/>
      <c r="JN205" s="32"/>
      <c r="JO205" s="32"/>
      <c r="JP205" s="32"/>
      <c r="JQ205" s="32"/>
      <c r="JR205" s="32"/>
      <c r="JS205" s="32"/>
      <c r="JT205" s="32"/>
      <c r="JU205" s="32"/>
      <c r="JV205" s="32"/>
      <c r="JW205" s="32"/>
      <c r="JX205" s="32"/>
      <c r="JY205" s="32"/>
      <c r="JZ205" s="32"/>
      <c r="KA205" s="32"/>
      <c r="KB205" s="32"/>
      <c r="KC205" s="32"/>
      <c r="KD205" s="32"/>
      <c r="KE205" s="32"/>
      <c r="KF205" s="32"/>
      <c r="KG205" s="32"/>
      <c r="KH205" s="32"/>
      <c r="KI205" s="32"/>
      <c r="KJ205" s="32"/>
      <c r="KK205" s="32"/>
      <c r="KL205" s="32"/>
      <c r="KM205" s="32"/>
      <c r="KN205" s="32"/>
      <c r="KO205" s="32"/>
      <c r="KP205" s="32"/>
      <c r="KQ205" s="32"/>
      <c r="KR205" s="32"/>
      <c r="KS205" s="32"/>
      <c r="KT205" s="32"/>
      <c r="KU205" s="32"/>
      <c r="KV205" s="32"/>
      <c r="KW205" s="32"/>
      <c r="KX205" s="32"/>
      <c r="KY205" s="32"/>
      <c r="KZ205" s="32"/>
      <c r="LA205" s="32"/>
      <c r="LB205" s="32"/>
      <c r="LC205" s="32"/>
      <c r="LD205" s="32"/>
      <c r="LE205" s="32"/>
      <c r="LF205" s="32"/>
      <c r="LG205" s="32"/>
      <c r="LH205" s="32"/>
      <c r="LI205" s="32"/>
      <c r="LJ205" s="32"/>
      <c r="LK205" s="32"/>
      <c r="LL205" s="32"/>
      <c r="LM205" s="32"/>
      <c r="LN205" s="32"/>
      <c r="LO205" s="32"/>
      <c r="LP205" s="32"/>
      <c r="LQ205" s="32"/>
    </row>
    <row r="206" spans="2:329" x14ac:dyDescent="0.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c r="HS206" s="32"/>
      <c r="HT206" s="32"/>
      <c r="HU206" s="32"/>
      <c r="HV206" s="32"/>
      <c r="HW206" s="32"/>
      <c r="HX206" s="32"/>
      <c r="HY206" s="32"/>
      <c r="HZ206" s="32"/>
      <c r="IA206" s="32"/>
      <c r="IB206" s="32"/>
      <c r="IC206" s="32"/>
      <c r="ID206" s="32"/>
      <c r="IE206" s="32"/>
      <c r="IF206" s="32"/>
      <c r="IG206" s="32"/>
      <c r="IH206" s="32"/>
      <c r="II206" s="32"/>
      <c r="IJ206" s="32"/>
      <c r="IK206" s="32"/>
      <c r="IL206" s="32"/>
      <c r="IM206" s="32"/>
      <c r="IN206" s="32"/>
      <c r="IO206" s="32"/>
      <c r="IP206" s="32"/>
      <c r="IQ206" s="32"/>
      <c r="IR206" s="32"/>
      <c r="IS206" s="32"/>
      <c r="IT206" s="32"/>
      <c r="IU206" s="32"/>
      <c r="IV206" s="32"/>
      <c r="IW206" s="32"/>
      <c r="IX206" s="32"/>
      <c r="IY206" s="32"/>
      <c r="IZ206" s="32"/>
      <c r="JA206" s="32"/>
      <c r="JB206" s="32"/>
      <c r="JC206" s="32"/>
      <c r="JD206" s="32"/>
      <c r="JE206" s="32"/>
      <c r="JF206" s="32"/>
      <c r="JG206" s="32"/>
      <c r="JH206" s="32"/>
      <c r="JI206" s="32"/>
      <c r="JJ206" s="32"/>
      <c r="JK206" s="32"/>
      <c r="JL206" s="32"/>
      <c r="JM206" s="32"/>
      <c r="JN206" s="32"/>
      <c r="JO206" s="32"/>
      <c r="JP206" s="32"/>
      <c r="JQ206" s="32"/>
      <c r="JR206" s="32"/>
      <c r="JS206" s="32"/>
      <c r="JT206" s="32"/>
      <c r="JU206" s="32"/>
      <c r="JV206" s="32"/>
      <c r="JW206" s="32"/>
      <c r="JX206" s="32"/>
      <c r="JY206" s="32"/>
      <c r="JZ206" s="32"/>
      <c r="KA206" s="32"/>
      <c r="KB206" s="32"/>
      <c r="KC206" s="32"/>
      <c r="KD206" s="32"/>
      <c r="KE206" s="32"/>
      <c r="KF206" s="32"/>
      <c r="KG206" s="32"/>
      <c r="KH206" s="32"/>
      <c r="KI206" s="32"/>
      <c r="KJ206" s="32"/>
      <c r="KK206" s="32"/>
      <c r="KL206" s="32"/>
      <c r="KM206" s="32"/>
      <c r="KN206" s="32"/>
      <c r="KO206" s="32"/>
      <c r="KP206" s="32"/>
      <c r="KQ206" s="32"/>
      <c r="KR206" s="32"/>
      <c r="KS206" s="32"/>
      <c r="KT206" s="32"/>
      <c r="KU206" s="32"/>
      <c r="KV206" s="32"/>
      <c r="KW206" s="32"/>
      <c r="KX206" s="32"/>
      <c r="KY206" s="32"/>
      <c r="KZ206" s="32"/>
      <c r="LA206" s="32"/>
      <c r="LB206" s="32"/>
      <c r="LC206" s="32"/>
      <c r="LD206" s="32"/>
      <c r="LE206" s="32"/>
      <c r="LF206" s="32"/>
      <c r="LG206" s="32"/>
      <c r="LH206" s="32"/>
      <c r="LI206" s="32"/>
      <c r="LJ206" s="32"/>
      <c r="LK206" s="32"/>
      <c r="LL206" s="32"/>
      <c r="LM206" s="32"/>
      <c r="LN206" s="32"/>
      <c r="LO206" s="32"/>
      <c r="LP206" s="32"/>
      <c r="LQ206" s="32"/>
    </row>
    <row r="207" spans="2:329" x14ac:dyDescent="0.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c r="HO207" s="32"/>
      <c r="HP207" s="32"/>
      <c r="HQ207" s="32"/>
      <c r="HR207" s="32"/>
      <c r="HS207" s="32"/>
      <c r="HT207" s="32"/>
      <c r="HU207" s="32"/>
      <c r="HV207" s="32"/>
      <c r="HW207" s="32"/>
      <c r="HX207" s="32"/>
      <c r="HY207" s="32"/>
      <c r="HZ207" s="32"/>
      <c r="IA207" s="32"/>
      <c r="IB207" s="32"/>
      <c r="IC207" s="32"/>
      <c r="ID207" s="32"/>
      <c r="IE207" s="32"/>
      <c r="IF207" s="32"/>
      <c r="IG207" s="32"/>
      <c r="IH207" s="32"/>
      <c r="II207" s="32"/>
      <c r="IJ207" s="32"/>
      <c r="IK207" s="32"/>
      <c r="IL207" s="32"/>
      <c r="IM207" s="32"/>
      <c r="IN207" s="32"/>
      <c r="IO207" s="32"/>
      <c r="IP207" s="32"/>
      <c r="IQ207" s="32"/>
      <c r="IR207" s="32"/>
      <c r="IS207" s="32"/>
      <c r="IT207" s="32"/>
      <c r="IU207" s="32"/>
      <c r="IV207" s="32"/>
      <c r="IW207" s="32"/>
      <c r="IX207" s="32"/>
      <c r="IY207" s="32"/>
      <c r="IZ207" s="32"/>
      <c r="JA207" s="32"/>
      <c r="JB207" s="32"/>
      <c r="JC207" s="32"/>
      <c r="JD207" s="32"/>
      <c r="JE207" s="32"/>
      <c r="JF207" s="32"/>
      <c r="JG207" s="32"/>
      <c r="JH207" s="32"/>
      <c r="JI207" s="32"/>
      <c r="JJ207" s="32"/>
      <c r="JK207" s="32"/>
      <c r="JL207" s="32"/>
      <c r="JM207" s="32"/>
      <c r="JN207" s="32"/>
      <c r="JO207" s="32"/>
      <c r="JP207" s="32"/>
      <c r="JQ207" s="32"/>
      <c r="JR207" s="32"/>
      <c r="JS207" s="32"/>
      <c r="JT207" s="32"/>
      <c r="JU207" s="32"/>
      <c r="JV207" s="32"/>
      <c r="JW207" s="32"/>
      <c r="JX207" s="32"/>
      <c r="JY207" s="32"/>
      <c r="JZ207" s="32"/>
      <c r="KA207" s="32"/>
      <c r="KB207" s="32"/>
      <c r="KC207" s="32"/>
      <c r="KD207" s="32"/>
      <c r="KE207" s="32"/>
      <c r="KF207" s="32"/>
      <c r="KG207" s="32"/>
      <c r="KH207" s="32"/>
      <c r="KI207" s="32"/>
      <c r="KJ207" s="32"/>
      <c r="KK207" s="32"/>
      <c r="KL207" s="32"/>
      <c r="KM207" s="32"/>
      <c r="KN207" s="32"/>
      <c r="KO207" s="32"/>
      <c r="KP207" s="32"/>
      <c r="KQ207" s="32"/>
      <c r="KR207" s="32"/>
      <c r="KS207" s="32"/>
      <c r="KT207" s="32"/>
      <c r="KU207" s="32"/>
      <c r="KV207" s="32"/>
      <c r="KW207" s="32"/>
      <c r="KX207" s="32"/>
      <c r="KY207" s="32"/>
      <c r="KZ207" s="32"/>
      <c r="LA207" s="32"/>
      <c r="LB207" s="32"/>
      <c r="LC207" s="32"/>
      <c r="LD207" s="32"/>
      <c r="LE207" s="32"/>
      <c r="LF207" s="32"/>
      <c r="LG207" s="32"/>
      <c r="LH207" s="32"/>
      <c r="LI207" s="32"/>
      <c r="LJ207" s="32"/>
      <c r="LK207" s="32"/>
      <c r="LL207" s="32"/>
      <c r="LM207" s="32"/>
      <c r="LN207" s="32"/>
      <c r="LO207" s="32"/>
      <c r="LP207" s="32"/>
      <c r="LQ207" s="32"/>
    </row>
    <row r="208" spans="2:329" x14ac:dyDescent="0.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c r="IM208" s="32"/>
      <c r="IN208" s="32"/>
      <c r="IO208" s="32"/>
      <c r="IP208" s="32"/>
      <c r="IQ208" s="32"/>
      <c r="IR208" s="32"/>
      <c r="IS208" s="32"/>
      <c r="IT208" s="32"/>
      <c r="IU208" s="32"/>
      <c r="IV208" s="32"/>
      <c r="IW208" s="32"/>
      <c r="IX208" s="32"/>
      <c r="IY208" s="32"/>
      <c r="IZ208" s="32"/>
      <c r="JA208" s="32"/>
      <c r="JB208" s="32"/>
      <c r="JC208" s="32"/>
      <c r="JD208" s="32"/>
      <c r="JE208" s="32"/>
      <c r="JF208" s="32"/>
      <c r="JG208" s="32"/>
      <c r="JH208" s="32"/>
      <c r="JI208" s="32"/>
      <c r="JJ208" s="32"/>
      <c r="JK208" s="32"/>
      <c r="JL208" s="32"/>
      <c r="JM208" s="32"/>
      <c r="JN208" s="32"/>
      <c r="JO208" s="32"/>
      <c r="JP208" s="32"/>
      <c r="JQ208" s="32"/>
      <c r="JR208" s="32"/>
      <c r="JS208" s="32"/>
      <c r="JT208" s="32"/>
      <c r="JU208" s="32"/>
      <c r="JV208" s="32"/>
      <c r="JW208" s="32"/>
      <c r="JX208" s="32"/>
      <c r="JY208" s="32"/>
      <c r="JZ208" s="32"/>
      <c r="KA208" s="32"/>
      <c r="KB208" s="32"/>
      <c r="KC208" s="32"/>
      <c r="KD208" s="32"/>
      <c r="KE208" s="32"/>
      <c r="KF208" s="32"/>
      <c r="KG208" s="32"/>
      <c r="KH208" s="32"/>
      <c r="KI208" s="32"/>
      <c r="KJ208" s="32"/>
      <c r="KK208" s="32"/>
      <c r="KL208" s="32"/>
      <c r="KM208" s="32"/>
      <c r="KN208" s="32"/>
      <c r="KO208" s="32"/>
      <c r="KP208" s="32"/>
      <c r="KQ208" s="32"/>
      <c r="KR208" s="32"/>
      <c r="KS208" s="32"/>
      <c r="KT208" s="32"/>
      <c r="KU208" s="32"/>
      <c r="KV208" s="32"/>
      <c r="KW208" s="32"/>
      <c r="KX208" s="32"/>
      <c r="KY208" s="32"/>
      <c r="KZ208" s="32"/>
      <c r="LA208" s="32"/>
      <c r="LB208" s="32"/>
      <c r="LC208" s="32"/>
      <c r="LD208" s="32"/>
      <c r="LE208" s="32"/>
      <c r="LF208" s="32"/>
      <c r="LG208" s="32"/>
      <c r="LH208" s="32"/>
      <c r="LI208" s="32"/>
      <c r="LJ208" s="32"/>
      <c r="LK208" s="32"/>
      <c r="LL208" s="32"/>
      <c r="LM208" s="32"/>
      <c r="LN208" s="32"/>
      <c r="LO208" s="32"/>
      <c r="LP208" s="32"/>
      <c r="LQ208" s="32"/>
    </row>
    <row r="209" spans="2:329" x14ac:dyDescent="0.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c r="FU209" s="32"/>
      <c r="FV209" s="32"/>
      <c r="FW209" s="32"/>
      <c r="FX209" s="32"/>
      <c r="FY209" s="32"/>
      <c r="FZ209" s="32"/>
      <c r="GA209" s="32"/>
      <c r="GB209" s="32"/>
      <c r="GC209" s="32"/>
      <c r="GD209" s="32"/>
      <c r="GE209" s="32"/>
      <c r="GF209" s="32"/>
      <c r="GG209" s="32"/>
      <c r="GH209" s="32"/>
      <c r="GI209" s="32"/>
      <c r="GJ209" s="32"/>
      <c r="GK209" s="32"/>
      <c r="GL209" s="32"/>
      <c r="GM209" s="32"/>
      <c r="GN209" s="32"/>
      <c r="GO209" s="32"/>
      <c r="GP209" s="32"/>
      <c r="GQ209" s="32"/>
      <c r="GR209" s="32"/>
      <c r="GS209" s="32"/>
      <c r="GT209" s="32"/>
      <c r="GU209" s="32"/>
      <c r="GV209" s="32"/>
      <c r="GW209" s="32"/>
      <c r="GX209" s="32"/>
      <c r="GY209" s="32"/>
      <c r="GZ209" s="32"/>
      <c r="HA209" s="32"/>
      <c r="HB209" s="32"/>
      <c r="HC209" s="32"/>
      <c r="HD209" s="32"/>
      <c r="HE209" s="32"/>
      <c r="HF209" s="32"/>
      <c r="HG209" s="32"/>
      <c r="HH209" s="32"/>
      <c r="HI209" s="32"/>
      <c r="HJ209" s="32"/>
      <c r="HK209" s="32"/>
      <c r="HL209" s="32"/>
      <c r="HM209" s="32"/>
      <c r="HN209" s="32"/>
      <c r="HO209" s="32"/>
      <c r="HP209" s="32"/>
      <c r="HQ209" s="32"/>
      <c r="HR209" s="32"/>
      <c r="HS209" s="32"/>
      <c r="HT209" s="32"/>
      <c r="HU209" s="32"/>
      <c r="HV209" s="32"/>
      <c r="HW209" s="32"/>
      <c r="HX209" s="32"/>
      <c r="HY209" s="32"/>
      <c r="HZ209" s="32"/>
      <c r="IA209" s="32"/>
      <c r="IB209" s="32"/>
      <c r="IC209" s="32"/>
      <c r="ID209" s="32"/>
      <c r="IE209" s="32"/>
      <c r="IF209" s="32"/>
      <c r="IG209" s="32"/>
      <c r="IH209" s="32"/>
      <c r="II209" s="32"/>
      <c r="IJ209" s="32"/>
      <c r="IK209" s="32"/>
      <c r="IL209" s="32"/>
      <c r="IM209" s="32"/>
      <c r="IN209" s="32"/>
      <c r="IO209" s="32"/>
      <c r="IP209" s="32"/>
      <c r="IQ209" s="32"/>
      <c r="IR209" s="32"/>
      <c r="IS209" s="32"/>
      <c r="IT209" s="32"/>
      <c r="IU209" s="32"/>
      <c r="IV209" s="32"/>
      <c r="IW209" s="32"/>
      <c r="IX209" s="32"/>
      <c r="IY209" s="32"/>
      <c r="IZ209" s="32"/>
      <c r="JA209" s="32"/>
      <c r="JB209" s="32"/>
      <c r="JC209" s="32"/>
      <c r="JD209" s="32"/>
      <c r="JE209" s="32"/>
      <c r="JF209" s="32"/>
      <c r="JG209" s="32"/>
      <c r="JH209" s="32"/>
      <c r="JI209" s="32"/>
      <c r="JJ209" s="32"/>
      <c r="JK209" s="32"/>
      <c r="JL209" s="32"/>
      <c r="JM209" s="32"/>
      <c r="JN209" s="32"/>
      <c r="JO209" s="32"/>
      <c r="JP209" s="32"/>
      <c r="JQ209" s="32"/>
      <c r="JR209" s="32"/>
      <c r="JS209" s="32"/>
      <c r="JT209" s="32"/>
      <c r="JU209" s="32"/>
      <c r="JV209" s="32"/>
      <c r="JW209" s="32"/>
      <c r="JX209" s="32"/>
      <c r="JY209" s="32"/>
      <c r="JZ209" s="32"/>
      <c r="KA209" s="32"/>
      <c r="KB209" s="32"/>
      <c r="KC209" s="32"/>
      <c r="KD209" s="32"/>
      <c r="KE209" s="32"/>
      <c r="KF209" s="32"/>
      <c r="KG209" s="32"/>
      <c r="KH209" s="32"/>
      <c r="KI209" s="32"/>
      <c r="KJ209" s="32"/>
      <c r="KK209" s="32"/>
      <c r="KL209" s="32"/>
      <c r="KM209" s="32"/>
      <c r="KN209" s="32"/>
      <c r="KO209" s="32"/>
      <c r="KP209" s="32"/>
      <c r="KQ209" s="32"/>
      <c r="KR209" s="32"/>
      <c r="KS209" s="32"/>
      <c r="KT209" s="32"/>
      <c r="KU209" s="32"/>
      <c r="KV209" s="32"/>
      <c r="KW209" s="32"/>
      <c r="KX209" s="32"/>
      <c r="KY209" s="32"/>
      <c r="KZ209" s="32"/>
      <c r="LA209" s="32"/>
      <c r="LB209" s="32"/>
      <c r="LC209" s="32"/>
      <c r="LD209" s="32"/>
      <c r="LE209" s="32"/>
      <c r="LF209" s="32"/>
      <c r="LG209" s="32"/>
      <c r="LH209" s="32"/>
      <c r="LI209" s="32"/>
      <c r="LJ209" s="32"/>
      <c r="LK209" s="32"/>
      <c r="LL209" s="32"/>
      <c r="LM209" s="32"/>
      <c r="LN209" s="32"/>
      <c r="LO209" s="32"/>
      <c r="LP209" s="32"/>
      <c r="LQ209" s="32"/>
    </row>
    <row r="210" spans="2:329" x14ac:dyDescent="0.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c r="IM210" s="32"/>
      <c r="IN210" s="32"/>
      <c r="IO210" s="32"/>
      <c r="IP210" s="32"/>
      <c r="IQ210" s="32"/>
      <c r="IR210" s="32"/>
      <c r="IS210" s="32"/>
      <c r="IT210" s="32"/>
      <c r="IU210" s="32"/>
      <c r="IV210" s="32"/>
      <c r="IW210" s="32"/>
      <c r="IX210" s="32"/>
      <c r="IY210" s="32"/>
      <c r="IZ210" s="32"/>
      <c r="JA210" s="32"/>
      <c r="JB210" s="32"/>
      <c r="JC210" s="32"/>
      <c r="JD210" s="32"/>
      <c r="JE210" s="32"/>
      <c r="JF210" s="32"/>
      <c r="JG210" s="32"/>
      <c r="JH210" s="32"/>
      <c r="JI210" s="32"/>
      <c r="JJ210" s="32"/>
      <c r="JK210" s="32"/>
      <c r="JL210" s="32"/>
      <c r="JM210" s="32"/>
      <c r="JN210" s="32"/>
      <c r="JO210" s="32"/>
      <c r="JP210" s="32"/>
      <c r="JQ210" s="32"/>
      <c r="JR210" s="32"/>
      <c r="JS210" s="32"/>
      <c r="JT210" s="32"/>
      <c r="JU210" s="32"/>
      <c r="JV210" s="32"/>
      <c r="JW210" s="32"/>
      <c r="JX210" s="32"/>
      <c r="JY210" s="32"/>
      <c r="JZ210" s="32"/>
      <c r="KA210" s="32"/>
      <c r="KB210" s="32"/>
      <c r="KC210" s="32"/>
      <c r="KD210" s="32"/>
      <c r="KE210" s="32"/>
      <c r="KF210" s="32"/>
      <c r="KG210" s="32"/>
      <c r="KH210" s="32"/>
      <c r="KI210" s="32"/>
      <c r="KJ210" s="32"/>
      <c r="KK210" s="32"/>
      <c r="KL210" s="32"/>
      <c r="KM210" s="32"/>
      <c r="KN210" s="32"/>
      <c r="KO210" s="32"/>
      <c r="KP210" s="32"/>
      <c r="KQ210" s="32"/>
      <c r="KR210" s="32"/>
      <c r="KS210" s="32"/>
      <c r="KT210" s="32"/>
      <c r="KU210" s="32"/>
      <c r="KV210" s="32"/>
      <c r="KW210" s="32"/>
      <c r="KX210" s="32"/>
      <c r="KY210" s="32"/>
      <c r="KZ210" s="32"/>
      <c r="LA210" s="32"/>
      <c r="LB210" s="32"/>
      <c r="LC210" s="32"/>
      <c r="LD210" s="32"/>
      <c r="LE210" s="32"/>
      <c r="LF210" s="32"/>
      <c r="LG210" s="32"/>
      <c r="LH210" s="32"/>
      <c r="LI210" s="32"/>
      <c r="LJ210" s="32"/>
      <c r="LK210" s="32"/>
      <c r="LL210" s="32"/>
      <c r="LM210" s="32"/>
      <c r="LN210" s="32"/>
      <c r="LO210" s="32"/>
      <c r="LP210" s="32"/>
      <c r="LQ210" s="32"/>
    </row>
    <row r="211" spans="2:329" x14ac:dyDescent="0.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c r="HS211" s="32"/>
      <c r="HT211" s="32"/>
      <c r="HU211" s="32"/>
      <c r="HV211" s="32"/>
      <c r="HW211" s="32"/>
      <c r="HX211" s="32"/>
      <c r="HY211" s="32"/>
      <c r="HZ211" s="32"/>
      <c r="IA211" s="32"/>
      <c r="IB211" s="32"/>
      <c r="IC211" s="32"/>
      <c r="ID211" s="32"/>
      <c r="IE211" s="32"/>
      <c r="IF211" s="32"/>
      <c r="IG211" s="32"/>
      <c r="IH211" s="32"/>
      <c r="II211" s="32"/>
      <c r="IJ211" s="32"/>
      <c r="IK211" s="32"/>
      <c r="IL211" s="32"/>
      <c r="IM211" s="32"/>
      <c r="IN211" s="32"/>
      <c r="IO211" s="32"/>
      <c r="IP211" s="32"/>
      <c r="IQ211" s="32"/>
      <c r="IR211" s="32"/>
      <c r="IS211" s="32"/>
      <c r="IT211" s="32"/>
      <c r="IU211" s="32"/>
      <c r="IV211" s="32"/>
      <c r="IW211" s="32"/>
      <c r="IX211" s="32"/>
      <c r="IY211" s="32"/>
      <c r="IZ211" s="32"/>
      <c r="JA211" s="32"/>
      <c r="JB211" s="32"/>
      <c r="JC211" s="32"/>
      <c r="JD211" s="32"/>
      <c r="JE211" s="32"/>
      <c r="JF211" s="32"/>
      <c r="JG211" s="32"/>
      <c r="JH211" s="32"/>
      <c r="JI211" s="32"/>
      <c r="JJ211" s="32"/>
      <c r="JK211" s="32"/>
      <c r="JL211" s="32"/>
      <c r="JM211" s="32"/>
      <c r="JN211" s="32"/>
      <c r="JO211" s="32"/>
      <c r="JP211" s="32"/>
      <c r="JQ211" s="32"/>
      <c r="JR211" s="32"/>
      <c r="JS211" s="32"/>
      <c r="JT211" s="32"/>
      <c r="JU211" s="32"/>
      <c r="JV211" s="32"/>
      <c r="JW211" s="32"/>
      <c r="JX211" s="32"/>
      <c r="JY211" s="32"/>
      <c r="JZ211" s="32"/>
      <c r="KA211" s="32"/>
      <c r="KB211" s="32"/>
      <c r="KC211" s="32"/>
      <c r="KD211" s="32"/>
      <c r="KE211" s="32"/>
      <c r="KF211" s="32"/>
      <c r="KG211" s="32"/>
      <c r="KH211" s="32"/>
      <c r="KI211" s="32"/>
      <c r="KJ211" s="32"/>
      <c r="KK211" s="32"/>
      <c r="KL211" s="32"/>
      <c r="KM211" s="32"/>
      <c r="KN211" s="32"/>
      <c r="KO211" s="32"/>
      <c r="KP211" s="32"/>
      <c r="KQ211" s="32"/>
      <c r="KR211" s="32"/>
      <c r="KS211" s="32"/>
      <c r="KT211" s="32"/>
      <c r="KU211" s="32"/>
      <c r="KV211" s="32"/>
      <c r="KW211" s="32"/>
      <c r="KX211" s="32"/>
      <c r="KY211" s="32"/>
      <c r="KZ211" s="32"/>
      <c r="LA211" s="32"/>
      <c r="LB211" s="32"/>
      <c r="LC211" s="32"/>
      <c r="LD211" s="32"/>
      <c r="LE211" s="32"/>
      <c r="LF211" s="32"/>
      <c r="LG211" s="32"/>
      <c r="LH211" s="32"/>
      <c r="LI211" s="32"/>
      <c r="LJ211" s="32"/>
      <c r="LK211" s="32"/>
      <c r="LL211" s="32"/>
      <c r="LM211" s="32"/>
      <c r="LN211" s="32"/>
      <c r="LO211" s="32"/>
      <c r="LP211" s="32"/>
      <c r="LQ211" s="32"/>
    </row>
    <row r="212" spans="2:329" x14ac:dyDescent="0.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c r="IM212" s="32"/>
      <c r="IN212" s="32"/>
      <c r="IO212" s="32"/>
      <c r="IP212" s="32"/>
      <c r="IQ212" s="32"/>
      <c r="IR212" s="32"/>
      <c r="IS212" s="32"/>
      <c r="IT212" s="32"/>
      <c r="IU212" s="32"/>
      <c r="IV212" s="32"/>
      <c r="IW212" s="32"/>
      <c r="IX212" s="32"/>
      <c r="IY212" s="32"/>
      <c r="IZ212" s="32"/>
      <c r="JA212" s="32"/>
      <c r="JB212" s="32"/>
      <c r="JC212" s="32"/>
      <c r="JD212" s="32"/>
      <c r="JE212" s="32"/>
      <c r="JF212" s="32"/>
      <c r="JG212" s="32"/>
      <c r="JH212" s="32"/>
      <c r="JI212" s="32"/>
      <c r="JJ212" s="32"/>
      <c r="JK212" s="32"/>
      <c r="JL212" s="32"/>
      <c r="JM212" s="32"/>
      <c r="JN212" s="32"/>
      <c r="JO212" s="32"/>
      <c r="JP212" s="32"/>
      <c r="JQ212" s="32"/>
      <c r="JR212" s="32"/>
      <c r="JS212" s="32"/>
      <c r="JT212" s="32"/>
      <c r="JU212" s="32"/>
      <c r="JV212" s="32"/>
      <c r="JW212" s="32"/>
      <c r="JX212" s="32"/>
      <c r="JY212" s="32"/>
      <c r="JZ212" s="32"/>
      <c r="KA212" s="32"/>
      <c r="KB212" s="32"/>
      <c r="KC212" s="32"/>
      <c r="KD212" s="32"/>
      <c r="KE212" s="32"/>
      <c r="KF212" s="32"/>
      <c r="KG212" s="32"/>
      <c r="KH212" s="32"/>
      <c r="KI212" s="32"/>
      <c r="KJ212" s="32"/>
      <c r="KK212" s="32"/>
      <c r="KL212" s="32"/>
      <c r="KM212" s="32"/>
      <c r="KN212" s="32"/>
      <c r="KO212" s="32"/>
      <c r="KP212" s="32"/>
      <c r="KQ212" s="32"/>
      <c r="KR212" s="32"/>
      <c r="KS212" s="32"/>
      <c r="KT212" s="32"/>
      <c r="KU212" s="32"/>
      <c r="KV212" s="32"/>
      <c r="KW212" s="32"/>
      <c r="KX212" s="32"/>
      <c r="KY212" s="32"/>
      <c r="KZ212" s="32"/>
      <c r="LA212" s="32"/>
      <c r="LB212" s="32"/>
      <c r="LC212" s="32"/>
      <c r="LD212" s="32"/>
      <c r="LE212" s="32"/>
      <c r="LF212" s="32"/>
      <c r="LG212" s="32"/>
      <c r="LH212" s="32"/>
      <c r="LI212" s="32"/>
      <c r="LJ212" s="32"/>
      <c r="LK212" s="32"/>
      <c r="LL212" s="32"/>
      <c r="LM212" s="32"/>
      <c r="LN212" s="32"/>
      <c r="LO212" s="32"/>
      <c r="LP212" s="32"/>
      <c r="LQ212" s="32"/>
    </row>
    <row r="213" spans="2:329" x14ac:dyDescent="0.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c r="HS213" s="32"/>
      <c r="HT213" s="32"/>
      <c r="HU213" s="32"/>
      <c r="HV213" s="32"/>
      <c r="HW213" s="32"/>
      <c r="HX213" s="32"/>
      <c r="HY213" s="32"/>
      <c r="HZ213" s="32"/>
      <c r="IA213" s="32"/>
      <c r="IB213" s="32"/>
      <c r="IC213" s="32"/>
      <c r="ID213" s="32"/>
      <c r="IE213" s="32"/>
      <c r="IF213" s="32"/>
      <c r="IG213" s="32"/>
      <c r="IH213" s="32"/>
      <c r="II213" s="32"/>
      <c r="IJ213" s="32"/>
      <c r="IK213" s="32"/>
      <c r="IL213" s="32"/>
      <c r="IM213" s="32"/>
      <c r="IN213" s="32"/>
      <c r="IO213" s="32"/>
      <c r="IP213" s="32"/>
      <c r="IQ213" s="32"/>
      <c r="IR213" s="32"/>
      <c r="IS213" s="32"/>
      <c r="IT213" s="32"/>
      <c r="IU213" s="32"/>
      <c r="IV213" s="32"/>
      <c r="IW213" s="32"/>
      <c r="IX213" s="32"/>
      <c r="IY213" s="32"/>
      <c r="IZ213" s="32"/>
      <c r="JA213" s="32"/>
      <c r="JB213" s="32"/>
      <c r="JC213" s="32"/>
      <c r="JD213" s="32"/>
      <c r="JE213" s="32"/>
      <c r="JF213" s="32"/>
      <c r="JG213" s="32"/>
      <c r="JH213" s="32"/>
      <c r="JI213" s="32"/>
      <c r="JJ213" s="32"/>
      <c r="JK213" s="32"/>
      <c r="JL213" s="32"/>
      <c r="JM213" s="32"/>
      <c r="JN213" s="32"/>
      <c r="JO213" s="32"/>
      <c r="JP213" s="32"/>
      <c r="JQ213" s="32"/>
      <c r="JR213" s="32"/>
      <c r="JS213" s="32"/>
      <c r="JT213" s="32"/>
      <c r="JU213" s="32"/>
      <c r="JV213" s="32"/>
      <c r="JW213" s="32"/>
      <c r="JX213" s="32"/>
      <c r="JY213" s="32"/>
      <c r="JZ213" s="32"/>
      <c r="KA213" s="32"/>
      <c r="KB213" s="32"/>
      <c r="KC213" s="32"/>
      <c r="KD213" s="32"/>
      <c r="KE213" s="32"/>
      <c r="KF213" s="32"/>
      <c r="KG213" s="32"/>
      <c r="KH213" s="32"/>
      <c r="KI213" s="32"/>
      <c r="KJ213" s="32"/>
      <c r="KK213" s="32"/>
      <c r="KL213" s="32"/>
      <c r="KM213" s="32"/>
      <c r="KN213" s="32"/>
      <c r="KO213" s="32"/>
      <c r="KP213" s="32"/>
      <c r="KQ213" s="32"/>
      <c r="KR213" s="32"/>
      <c r="KS213" s="32"/>
      <c r="KT213" s="32"/>
      <c r="KU213" s="32"/>
      <c r="KV213" s="32"/>
      <c r="KW213" s="32"/>
      <c r="KX213" s="32"/>
      <c r="KY213" s="32"/>
      <c r="KZ213" s="32"/>
      <c r="LA213" s="32"/>
      <c r="LB213" s="32"/>
      <c r="LC213" s="32"/>
      <c r="LD213" s="32"/>
      <c r="LE213" s="32"/>
      <c r="LF213" s="32"/>
      <c r="LG213" s="32"/>
      <c r="LH213" s="32"/>
      <c r="LI213" s="32"/>
      <c r="LJ213" s="32"/>
      <c r="LK213" s="32"/>
      <c r="LL213" s="32"/>
      <c r="LM213" s="32"/>
      <c r="LN213" s="32"/>
      <c r="LO213" s="32"/>
      <c r="LP213" s="32"/>
      <c r="LQ213" s="32"/>
    </row>
    <row r="214" spans="2:329" x14ac:dyDescent="0.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c r="HS214" s="32"/>
      <c r="HT214" s="32"/>
      <c r="HU214" s="32"/>
      <c r="HV214" s="32"/>
      <c r="HW214" s="32"/>
      <c r="HX214" s="32"/>
      <c r="HY214" s="32"/>
      <c r="HZ214" s="32"/>
      <c r="IA214" s="32"/>
      <c r="IB214" s="32"/>
      <c r="IC214" s="32"/>
      <c r="ID214" s="32"/>
      <c r="IE214" s="32"/>
      <c r="IF214" s="32"/>
      <c r="IG214" s="32"/>
      <c r="IH214" s="32"/>
      <c r="II214" s="32"/>
      <c r="IJ214" s="32"/>
      <c r="IK214" s="32"/>
      <c r="IL214" s="32"/>
      <c r="IM214" s="32"/>
      <c r="IN214" s="32"/>
      <c r="IO214" s="32"/>
      <c r="IP214" s="32"/>
      <c r="IQ214" s="32"/>
      <c r="IR214" s="32"/>
      <c r="IS214" s="32"/>
      <c r="IT214" s="32"/>
      <c r="IU214" s="32"/>
      <c r="IV214" s="32"/>
      <c r="IW214" s="32"/>
      <c r="IX214" s="32"/>
      <c r="IY214" s="32"/>
      <c r="IZ214" s="32"/>
      <c r="JA214" s="32"/>
      <c r="JB214" s="32"/>
      <c r="JC214" s="32"/>
      <c r="JD214" s="32"/>
      <c r="JE214" s="32"/>
      <c r="JF214" s="32"/>
      <c r="JG214" s="32"/>
      <c r="JH214" s="32"/>
      <c r="JI214" s="32"/>
      <c r="JJ214" s="32"/>
      <c r="JK214" s="32"/>
      <c r="JL214" s="32"/>
      <c r="JM214" s="32"/>
      <c r="JN214" s="32"/>
      <c r="JO214" s="32"/>
      <c r="JP214" s="32"/>
      <c r="JQ214" s="32"/>
      <c r="JR214" s="32"/>
      <c r="JS214" s="32"/>
      <c r="JT214" s="32"/>
      <c r="JU214" s="32"/>
      <c r="JV214" s="32"/>
      <c r="JW214" s="32"/>
      <c r="JX214" s="32"/>
      <c r="JY214" s="32"/>
      <c r="JZ214" s="32"/>
      <c r="KA214" s="32"/>
      <c r="KB214" s="32"/>
      <c r="KC214" s="32"/>
      <c r="KD214" s="32"/>
      <c r="KE214" s="32"/>
      <c r="KF214" s="32"/>
      <c r="KG214" s="32"/>
      <c r="KH214" s="32"/>
      <c r="KI214" s="32"/>
      <c r="KJ214" s="32"/>
      <c r="KK214" s="32"/>
      <c r="KL214" s="32"/>
      <c r="KM214" s="32"/>
      <c r="KN214" s="32"/>
      <c r="KO214" s="32"/>
      <c r="KP214" s="32"/>
      <c r="KQ214" s="32"/>
      <c r="KR214" s="32"/>
      <c r="KS214" s="32"/>
      <c r="KT214" s="32"/>
      <c r="KU214" s="32"/>
      <c r="KV214" s="32"/>
      <c r="KW214" s="32"/>
      <c r="KX214" s="32"/>
      <c r="KY214" s="32"/>
      <c r="KZ214" s="32"/>
      <c r="LA214" s="32"/>
      <c r="LB214" s="32"/>
      <c r="LC214" s="32"/>
      <c r="LD214" s="32"/>
      <c r="LE214" s="32"/>
      <c r="LF214" s="32"/>
      <c r="LG214" s="32"/>
      <c r="LH214" s="32"/>
      <c r="LI214" s="32"/>
      <c r="LJ214" s="32"/>
      <c r="LK214" s="32"/>
      <c r="LL214" s="32"/>
      <c r="LM214" s="32"/>
      <c r="LN214" s="32"/>
      <c r="LO214" s="32"/>
      <c r="LP214" s="32"/>
      <c r="LQ214" s="32"/>
    </row>
    <row r="215" spans="2:329" x14ac:dyDescent="0.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c r="HO215" s="32"/>
      <c r="HP215" s="32"/>
      <c r="HQ215" s="32"/>
      <c r="HR215" s="32"/>
      <c r="HS215" s="32"/>
      <c r="HT215" s="32"/>
      <c r="HU215" s="32"/>
      <c r="HV215" s="32"/>
      <c r="HW215" s="32"/>
      <c r="HX215" s="32"/>
      <c r="HY215" s="32"/>
      <c r="HZ215" s="32"/>
      <c r="IA215" s="32"/>
      <c r="IB215" s="32"/>
      <c r="IC215" s="32"/>
      <c r="ID215" s="32"/>
      <c r="IE215" s="32"/>
      <c r="IF215" s="32"/>
      <c r="IG215" s="32"/>
      <c r="IH215" s="32"/>
      <c r="II215" s="32"/>
      <c r="IJ215" s="32"/>
      <c r="IK215" s="32"/>
      <c r="IL215" s="32"/>
      <c r="IM215" s="32"/>
      <c r="IN215" s="32"/>
      <c r="IO215" s="32"/>
      <c r="IP215" s="32"/>
      <c r="IQ215" s="32"/>
      <c r="IR215" s="32"/>
      <c r="IS215" s="32"/>
      <c r="IT215" s="32"/>
      <c r="IU215" s="32"/>
      <c r="IV215" s="32"/>
      <c r="IW215" s="32"/>
      <c r="IX215" s="32"/>
      <c r="IY215" s="32"/>
      <c r="IZ215" s="32"/>
      <c r="JA215" s="32"/>
      <c r="JB215" s="32"/>
      <c r="JC215" s="32"/>
      <c r="JD215" s="32"/>
      <c r="JE215" s="32"/>
      <c r="JF215" s="32"/>
      <c r="JG215" s="32"/>
      <c r="JH215" s="32"/>
      <c r="JI215" s="32"/>
      <c r="JJ215" s="32"/>
      <c r="JK215" s="32"/>
      <c r="JL215" s="32"/>
      <c r="JM215" s="32"/>
      <c r="JN215" s="32"/>
      <c r="JO215" s="32"/>
      <c r="JP215" s="32"/>
      <c r="JQ215" s="32"/>
      <c r="JR215" s="32"/>
      <c r="JS215" s="32"/>
      <c r="JT215" s="32"/>
      <c r="JU215" s="32"/>
      <c r="JV215" s="32"/>
      <c r="JW215" s="32"/>
      <c r="JX215" s="32"/>
      <c r="JY215" s="32"/>
      <c r="JZ215" s="32"/>
      <c r="KA215" s="32"/>
      <c r="KB215" s="32"/>
      <c r="KC215" s="32"/>
      <c r="KD215" s="32"/>
      <c r="KE215" s="32"/>
      <c r="KF215" s="32"/>
      <c r="KG215" s="32"/>
      <c r="KH215" s="32"/>
      <c r="KI215" s="32"/>
      <c r="KJ215" s="32"/>
      <c r="KK215" s="32"/>
      <c r="KL215" s="32"/>
      <c r="KM215" s="32"/>
      <c r="KN215" s="32"/>
      <c r="KO215" s="32"/>
      <c r="KP215" s="32"/>
      <c r="KQ215" s="32"/>
      <c r="KR215" s="32"/>
      <c r="KS215" s="32"/>
      <c r="KT215" s="32"/>
      <c r="KU215" s="32"/>
      <c r="KV215" s="32"/>
      <c r="KW215" s="32"/>
      <c r="KX215" s="32"/>
      <c r="KY215" s="32"/>
      <c r="KZ215" s="32"/>
      <c r="LA215" s="32"/>
      <c r="LB215" s="32"/>
      <c r="LC215" s="32"/>
      <c r="LD215" s="32"/>
      <c r="LE215" s="32"/>
      <c r="LF215" s="32"/>
      <c r="LG215" s="32"/>
      <c r="LH215" s="32"/>
      <c r="LI215" s="32"/>
      <c r="LJ215" s="32"/>
      <c r="LK215" s="32"/>
      <c r="LL215" s="32"/>
      <c r="LM215" s="32"/>
      <c r="LN215" s="32"/>
      <c r="LO215" s="32"/>
      <c r="LP215" s="32"/>
      <c r="LQ215" s="32"/>
    </row>
    <row r="216" spans="2:329" x14ac:dyDescent="0.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c r="GV216" s="32"/>
      <c r="GW216" s="32"/>
      <c r="GX216" s="32"/>
      <c r="GY216" s="32"/>
      <c r="GZ216" s="32"/>
      <c r="HA216" s="32"/>
      <c r="HB216" s="32"/>
      <c r="HC216" s="32"/>
      <c r="HD216" s="32"/>
      <c r="HE216" s="32"/>
      <c r="HF216" s="32"/>
      <c r="HG216" s="32"/>
      <c r="HH216" s="32"/>
      <c r="HI216" s="32"/>
      <c r="HJ216" s="32"/>
      <c r="HK216" s="32"/>
      <c r="HL216" s="32"/>
      <c r="HM216" s="32"/>
      <c r="HN216" s="32"/>
      <c r="HO216" s="32"/>
      <c r="HP216" s="32"/>
      <c r="HQ216" s="32"/>
      <c r="HR216" s="32"/>
      <c r="HS216" s="32"/>
      <c r="HT216" s="32"/>
      <c r="HU216" s="32"/>
      <c r="HV216" s="32"/>
      <c r="HW216" s="32"/>
      <c r="HX216" s="32"/>
      <c r="HY216" s="32"/>
      <c r="HZ216" s="32"/>
      <c r="IA216" s="32"/>
      <c r="IB216" s="32"/>
      <c r="IC216" s="32"/>
      <c r="ID216" s="32"/>
      <c r="IE216" s="32"/>
      <c r="IF216" s="32"/>
      <c r="IG216" s="32"/>
      <c r="IH216" s="32"/>
      <c r="II216" s="32"/>
      <c r="IJ216" s="32"/>
      <c r="IK216" s="32"/>
      <c r="IL216" s="32"/>
      <c r="IM216" s="32"/>
      <c r="IN216" s="32"/>
      <c r="IO216" s="32"/>
      <c r="IP216" s="32"/>
      <c r="IQ216" s="32"/>
      <c r="IR216" s="32"/>
      <c r="IS216" s="32"/>
      <c r="IT216" s="32"/>
      <c r="IU216" s="32"/>
      <c r="IV216" s="32"/>
      <c r="IW216" s="32"/>
      <c r="IX216" s="32"/>
      <c r="IY216" s="32"/>
      <c r="IZ216" s="32"/>
      <c r="JA216" s="32"/>
      <c r="JB216" s="32"/>
      <c r="JC216" s="32"/>
      <c r="JD216" s="32"/>
      <c r="JE216" s="32"/>
      <c r="JF216" s="32"/>
      <c r="JG216" s="32"/>
      <c r="JH216" s="32"/>
      <c r="JI216" s="32"/>
      <c r="JJ216" s="32"/>
      <c r="JK216" s="32"/>
      <c r="JL216" s="32"/>
      <c r="JM216" s="32"/>
      <c r="JN216" s="32"/>
      <c r="JO216" s="32"/>
      <c r="JP216" s="32"/>
      <c r="JQ216" s="32"/>
      <c r="JR216" s="32"/>
      <c r="JS216" s="32"/>
      <c r="JT216" s="32"/>
      <c r="JU216" s="32"/>
      <c r="JV216" s="32"/>
      <c r="JW216" s="32"/>
      <c r="JX216" s="32"/>
      <c r="JY216" s="32"/>
      <c r="JZ216" s="32"/>
      <c r="KA216" s="32"/>
      <c r="KB216" s="32"/>
      <c r="KC216" s="32"/>
      <c r="KD216" s="32"/>
      <c r="KE216" s="32"/>
      <c r="KF216" s="32"/>
      <c r="KG216" s="32"/>
      <c r="KH216" s="32"/>
      <c r="KI216" s="32"/>
      <c r="KJ216" s="32"/>
      <c r="KK216" s="32"/>
      <c r="KL216" s="32"/>
      <c r="KM216" s="32"/>
      <c r="KN216" s="32"/>
      <c r="KO216" s="32"/>
      <c r="KP216" s="32"/>
      <c r="KQ216" s="32"/>
      <c r="KR216" s="32"/>
      <c r="KS216" s="32"/>
      <c r="KT216" s="32"/>
      <c r="KU216" s="32"/>
      <c r="KV216" s="32"/>
      <c r="KW216" s="32"/>
      <c r="KX216" s="32"/>
      <c r="KY216" s="32"/>
      <c r="KZ216" s="32"/>
      <c r="LA216" s="32"/>
      <c r="LB216" s="32"/>
      <c r="LC216" s="32"/>
      <c r="LD216" s="32"/>
      <c r="LE216" s="32"/>
      <c r="LF216" s="32"/>
      <c r="LG216" s="32"/>
      <c r="LH216" s="32"/>
      <c r="LI216" s="32"/>
      <c r="LJ216" s="32"/>
      <c r="LK216" s="32"/>
      <c r="LL216" s="32"/>
      <c r="LM216" s="32"/>
      <c r="LN216" s="32"/>
      <c r="LO216" s="32"/>
      <c r="LP216" s="32"/>
      <c r="LQ216" s="32"/>
    </row>
    <row r="217" spans="2:329" x14ac:dyDescent="0.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c r="HS217" s="32"/>
      <c r="HT217" s="32"/>
      <c r="HU217" s="32"/>
      <c r="HV217" s="32"/>
      <c r="HW217" s="32"/>
      <c r="HX217" s="32"/>
      <c r="HY217" s="32"/>
      <c r="HZ217" s="32"/>
      <c r="IA217" s="32"/>
      <c r="IB217" s="32"/>
      <c r="IC217" s="32"/>
      <c r="ID217" s="32"/>
      <c r="IE217" s="32"/>
      <c r="IF217" s="32"/>
      <c r="IG217" s="32"/>
      <c r="IH217" s="32"/>
      <c r="II217" s="32"/>
      <c r="IJ217" s="32"/>
      <c r="IK217" s="32"/>
      <c r="IL217" s="32"/>
      <c r="IM217" s="32"/>
      <c r="IN217" s="32"/>
      <c r="IO217" s="32"/>
      <c r="IP217" s="32"/>
      <c r="IQ217" s="32"/>
      <c r="IR217" s="32"/>
      <c r="IS217" s="32"/>
      <c r="IT217" s="32"/>
      <c r="IU217" s="32"/>
      <c r="IV217" s="32"/>
      <c r="IW217" s="32"/>
      <c r="IX217" s="32"/>
      <c r="IY217" s="32"/>
      <c r="IZ217" s="32"/>
      <c r="JA217" s="32"/>
      <c r="JB217" s="32"/>
      <c r="JC217" s="32"/>
      <c r="JD217" s="32"/>
      <c r="JE217" s="32"/>
      <c r="JF217" s="32"/>
      <c r="JG217" s="32"/>
      <c r="JH217" s="32"/>
      <c r="JI217" s="32"/>
      <c r="JJ217" s="32"/>
      <c r="JK217" s="32"/>
      <c r="JL217" s="32"/>
      <c r="JM217" s="32"/>
      <c r="JN217" s="32"/>
      <c r="JO217" s="32"/>
      <c r="JP217" s="32"/>
      <c r="JQ217" s="32"/>
      <c r="JR217" s="32"/>
      <c r="JS217" s="32"/>
      <c r="JT217" s="32"/>
      <c r="JU217" s="32"/>
      <c r="JV217" s="32"/>
      <c r="JW217" s="32"/>
      <c r="JX217" s="32"/>
      <c r="JY217" s="32"/>
      <c r="JZ217" s="32"/>
      <c r="KA217" s="32"/>
      <c r="KB217" s="32"/>
      <c r="KC217" s="32"/>
      <c r="KD217" s="32"/>
      <c r="KE217" s="32"/>
      <c r="KF217" s="32"/>
      <c r="KG217" s="32"/>
      <c r="KH217" s="32"/>
      <c r="KI217" s="32"/>
      <c r="KJ217" s="32"/>
      <c r="KK217" s="32"/>
      <c r="KL217" s="32"/>
      <c r="KM217" s="32"/>
      <c r="KN217" s="32"/>
      <c r="KO217" s="32"/>
      <c r="KP217" s="32"/>
      <c r="KQ217" s="32"/>
      <c r="KR217" s="32"/>
      <c r="KS217" s="32"/>
      <c r="KT217" s="32"/>
      <c r="KU217" s="32"/>
      <c r="KV217" s="32"/>
      <c r="KW217" s="32"/>
      <c r="KX217" s="32"/>
      <c r="KY217" s="32"/>
      <c r="KZ217" s="32"/>
      <c r="LA217" s="32"/>
      <c r="LB217" s="32"/>
      <c r="LC217" s="32"/>
      <c r="LD217" s="32"/>
      <c r="LE217" s="32"/>
      <c r="LF217" s="32"/>
      <c r="LG217" s="32"/>
      <c r="LH217" s="32"/>
      <c r="LI217" s="32"/>
      <c r="LJ217" s="32"/>
      <c r="LK217" s="32"/>
      <c r="LL217" s="32"/>
      <c r="LM217" s="32"/>
      <c r="LN217" s="32"/>
      <c r="LO217" s="32"/>
      <c r="LP217" s="32"/>
      <c r="LQ217" s="32"/>
    </row>
    <row r="218" spans="2:329" x14ac:dyDescent="0.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c r="HS218" s="32"/>
      <c r="HT218" s="32"/>
      <c r="HU218" s="32"/>
      <c r="HV218" s="32"/>
      <c r="HW218" s="32"/>
      <c r="HX218" s="32"/>
      <c r="HY218" s="32"/>
      <c r="HZ218" s="32"/>
      <c r="IA218" s="32"/>
      <c r="IB218" s="32"/>
      <c r="IC218" s="32"/>
      <c r="ID218" s="32"/>
      <c r="IE218" s="32"/>
      <c r="IF218" s="32"/>
      <c r="IG218" s="32"/>
      <c r="IH218" s="32"/>
      <c r="II218" s="32"/>
      <c r="IJ218" s="32"/>
      <c r="IK218" s="32"/>
      <c r="IL218" s="32"/>
      <c r="IM218" s="32"/>
      <c r="IN218" s="32"/>
      <c r="IO218" s="32"/>
      <c r="IP218" s="32"/>
      <c r="IQ218" s="32"/>
      <c r="IR218" s="32"/>
      <c r="IS218" s="32"/>
      <c r="IT218" s="32"/>
      <c r="IU218" s="32"/>
      <c r="IV218" s="32"/>
      <c r="IW218" s="32"/>
      <c r="IX218" s="32"/>
      <c r="IY218" s="32"/>
      <c r="IZ218" s="32"/>
      <c r="JA218" s="32"/>
      <c r="JB218" s="32"/>
      <c r="JC218" s="32"/>
      <c r="JD218" s="32"/>
      <c r="JE218" s="32"/>
      <c r="JF218" s="32"/>
      <c r="JG218" s="32"/>
      <c r="JH218" s="32"/>
      <c r="JI218" s="32"/>
      <c r="JJ218" s="32"/>
      <c r="JK218" s="32"/>
      <c r="JL218" s="32"/>
      <c r="JM218" s="32"/>
      <c r="JN218" s="32"/>
      <c r="JO218" s="32"/>
      <c r="JP218" s="32"/>
      <c r="JQ218" s="32"/>
      <c r="JR218" s="32"/>
      <c r="JS218" s="32"/>
      <c r="JT218" s="32"/>
      <c r="JU218" s="32"/>
      <c r="JV218" s="32"/>
      <c r="JW218" s="32"/>
      <c r="JX218" s="32"/>
      <c r="JY218" s="32"/>
      <c r="JZ218" s="32"/>
      <c r="KA218" s="32"/>
      <c r="KB218" s="32"/>
      <c r="KC218" s="32"/>
      <c r="KD218" s="32"/>
      <c r="KE218" s="32"/>
      <c r="KF218" s="32"/>
      <c r="KG218" s="32"/>
      <c r="KH218" s="32"/>
      <c r="KI218" s="32"/>
      <c r="KJ218" s="32"/>
      <c r="KK218" s="32"/>
      <c r="KL218" s="32"/>
      <c r="KM218" s="32"/>
      <c r="KN218" s="32"/>
      <c r="KO218" s="32"/>
      <c r="KP218" s="32"/>
      <c r="KQ218" s="32"/>
      <c r="KR218" s="32"/>
      <c r="KS218" s="32"/>
      <c r="KT218" s="32"/>
      <c r="KU218" s="32"/>
      <c r="KV218" s="32"/>
      <c r="KW218" s="32"/>
      <c r="KX218" s="32"/>
      <c r="KY218" s="32"/>
      <c r="KZ218" s="32"/>
      <c r="LA218" s="32"/>
      <c r="LB218" s="32"/>
      <c r="LC218" s="32"/>
      <c r="LD218" s="32"/>
      <c r="LE218" s="32"/>
      <c r="LF218" s="32"/>
      <c r="LG218" s="32"/>
      <c r="LH218" s="32"/>
      <c r="LI218" s="32"/>
      <c r="LJ218" s="32"/>
      <c r="LK218" s="32"/>
      <c r="LL218" s="32"/>
      <c r="LM218" s="32"/>
      <c r="LN218" s="32"/>
      <c r="LO218" s="32"/>
      <c r="LP218" s="32"/>
      <c r="LQ218" s="32"/>
    </row>
    <row r="219" spans="2:329" x14ac:dyDescent="0.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c r="HS219" s="32"/>
      <c r="HT219" s="32"/>
      <c r="HU219" s="32"/>
      <c r="HV219" s="32"/>
      <c r="HW219" s="32"/>
      <c r="HX219" s="32"/>
      <c r="HY219" s="32"/>
      <c r="HZ219" s="32"/>
      <c r="IA219" s="32"/>
      <c r="IB219" s="32"/>
      <c r="IC219" s="32"/>
      <c r="ID219" s="32"/>
      <c r="IE219" s="32"/>
      <c r="IF219" s="32"/>
      <c r="IG219" s="32"/>
      <c r="IH219" s="32"/>
      <c r="II219" s="32"/>
      <c r="IJ219" s="32"/>
      <c r="IK219" s="32"/>
      <c r="IL219" s="32"/>
      <c r="IM219" s="32"/>
      <c r="IN219" s="32"/>
      <c r="IO219" s="32"/>
      <c r="IP219" s="32"/>
      <c r="IQ219" s="32"/>
      <c r="IR219" s="32"/>
      <c r="IS219" s="32"/>
      <c r="IT219" s="32"/>
      <c r="IU219" s="32"/>
      <c r="IV219" s="32"/>
      <c r="IW219" s="32"/>
      <c r="IX219" s="32"/>
      <c r="IY219" s="32"/>
      <c r="IZ219" s="32"/>
      <c r="JA219" s="32"/>
      <c r="JB219" s="32"/>
      <c r="JC219" s="32"/>
      <c r="JD219" s="32"/>
      <c r="JE219" s="32"/>
      <c r="JF219" s="32"/>
      <c r="JG219" s="32"/>
      <c r="JH219" s="32"/>
      <c r="JI219" s="32"/>
      <c r="JJ219" s="32"/>
      <c r="JK219" s="32"/>
      <c r="JL219" s="32"/>
      <c r="JM219" s="32"/>
      <c r="JN219" s="32"/>
      <c r="JO219" s="32"/>
      <c r="JP219" s="32"/>
      <c r="JQ219" s="32"/>
      <c r="JR219" s="32"/>
      <c r="JS219" s="32"/>
      <c r="JT219" s="32"/>
      <c r="JU219" s="32"/>
      <c r="JV219" s="32"/>
      <c r="JW219" s="32"/>
      <c r="JX219" s="32"/>
      <c r="JY219" s="32"/>
      <c r="JZ219" s="32"/>
      <c r="KA219" s="32"/>
      <c r="KB219" s="32"/>
      <c r="KC219" s="32"/>
      <c r="KD219" s="32"/>
      <c r="KE219" s="32"/>
      <c r="KF219" s="32"/>
      <c r="KG219" s="32"/>
      <c r="KH219" s="32"/>
      <c r="KI219" s="32"/>
      <c r="KJ219" s="32"/>
      <c r="KK219" s="32"/>
      <c r="KL219" s="32"/>
      <c r="KM219" s="32"/>
      <c r="KN219" s="32"/>
      <c r="KO219" s="32"/>
      <c r="KP219" s="32"/>
      <c r="KQ219" s="32"/>
      <c r="KR219" s="32"/>
      <c r="KS219" s="32"/>
      <c r="KT219" s="32"/>
      <c r="KU219" s="32"/>
      <c r="KV219" s="32"/>
      <c r="KW219" s="32"/>
      <c r="KX219" s="32"/>
      <c r="KY219" s="32"/>
      <c r="KZ219" s="32"/>
      <c r="LA219" s="32"/>
      <c r="LB219" s="32"/>
      <c r="LC219" s="32"/>
      <c r="LD219" s="32"/>
      <c r="LE219" s="32"/>
      <c r="LF219" s="32"/>
      <c r="LG219" s="32"/>
      <c r="LH219" s="32"/>
      <c r="LI219" s="32"/>
      <c r="LJ219" s="32"/>
      <c r="LK219" s="32"/>
      <c r="LL219" s="32"/>
      <c r="LM219" s="32"/>
      <c r="LN219" s="32"/>
      <c r="LO219" s="32"/>
      <c r="LP219" s="32"/>
      <c r="LQ219" s="32"/>
    </row>
    <row r="220" spans="2:329" x14ac:dyDescent="0.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c r="HO220" s="32"/>
      <c r="HP220" s="32"/>
      <c r="HQ220" s="32"/>
      <c r="HR220" s="32"/>
      <c r="HS220" s="32"/>
      <c r="HT220" s="32"/>
      <c r="HU220" s="32"/>
      <c r="HV220" s="32"/>
      <c r="HW220" s="32"/>
      <c r="HX220" s="32"/>
      <c r="HY220" s="32"/>
      <c r="HZ220" s="32"/>
      <c r="IA220" s="32"/>
      <c r="IB220" s="32"/>
      <c r="IC220" s="32"/>
      <c r="ID220" s="32"/>
      <c r="IE220" s="32"/>
      <c r="IF220" s="32"/>
      <c r="IG220" s="32"/>
      <c r="IH220" s="32"/>
      <c r="II220" s="32"/>
      <c r="IJ220" s="32"/>
      <c r="IK220" s="32"/>
      <c r="IL220" s="32"/>
      <c r="IM220" s="32"/>
      <c r="IN220" s="32"/>
      <c r="IO220" s="32"/>
      <c r="IP220" s="32"/>
      <c r="IQ220" s="32"/>
      <c r="IR220" s="32"/>
      <c r="IS220" s="32"/>
      <c r="IT220" s="32"/>
      <c r="IU220" s="32"/>
      <c r="IV220" s="32"/>
      <c r="IW220" s="32"/>
      <c r="IX220" s="32"/>
      <c r="IY220" s="32"/>
      <c r="IZ220" s="32"/>
      <c r="JA220" s="32"/>
      <c r="JB220" s="32"/>
      <c r="JC220" s="32"/>
      <c r="JD220" s="32"/>
      <c r="JE220" s="32"/>
      <c r="JF220" s="32"/>
      <c r="JG220" s="32"/>
      <c r="JH220" s="32"/>
      <c r="JI220" s="32"/>
      <c r="JJ220" s="32"/>
      <c r="JK220" s="32"/>
      <c r="JL220" s="32"/>
      <c r="JM220" s="32"/>
      <c r="JN220" s="32"/>
      <c r="JO220" s="32"/>
      <c r="JP220" s="32"/>
      <c r="JQ220" s="32"/>
      <c r="JR220" s="32"/>
      <c r="JS220" s="32"/>
      <c r="JT220" s="32"/>
      <c r="JU220" s="32"/>
      <c r="JV220" s="32"/>
      <c r="JW220" s="32"/>
      <c r="JX220" s="32"/>
      <c r="JY220" s="32"/>
      <c r="JZ220" s="32"/>
      <c r="KA220" s="32"/>
      <c r="KB220" s="32"/>
      <c r="KC220" s="32"/>
      <c r="KD220" s="32"/>
      <c r="KE220" s="32"/>
      <c r="KF220" s="32"/>
      <c r="KG220" s="32"/>
      <c r="KH220" s="32"/>
      <c r="KI220" s="32"/>
      <c r="KJ220" s="32"/>
      <c r="KK220" s="32"/>
      <c r="KL220" s="32"/>
      <c r="KM220" s="32"/>
      <c r="KN220" s="32"/>
      <c r="KO220" s="32"/>
      <c r="KP220" s="32"/>
      <c r="KQ220" s="32"/>
      <c r="KR220" s="32"/>
      <c r="KS220" s="32"/>
      <c r="KT220" s="32"/>
      <c r="KU220" s="32"/>
      <c r="KV220" s="32"/>
      <c r="KW220" s="32"/>
      <c r="KX220" s="32"/>
      <c r="KY220" s="32"/>
      <c r="KZ220" s="32"/>
      <c r="LA220" s="32"/>
      <c r="LB220" s="32"/>
      <c r="LC220" s="32"/>
      <c r="LD220" s="32"/>
      <c r="LE220" s="32"/>
      <c r="LF220" s="32"/>
      <c r="LG220" s="32"/>
      <c r="LH220" s="32"/>
      <c r="LI220" s="32"/>
      <c r="LJ220" s="32"/>
      <c r="LK220" s="32"/>
      <c r="LL220" s="32"/>
      <c r="LM220" s="32"/>
      <c r="LN220" s="32"/>
      <c r="LO220" s="32"/>
      <c r="LP220" s="32"/>
      <c r="LQ220" s="32"/>
    </row>
    <row r="221" spans="2:329" x14ac:dyDescent="0.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c r="GV221" s="32"/>
      <c r="GW221" s="32"/>
      <c r="GX221" s="32"/>
      <c r="GY221" s="32"/>
      <c r="GZ221" s="32"/>
      <c r="HA221" s="32"/>
      <c r="HB221" s="32"/>
      <c r="HC221" s="32"/>
      <c r="HD221" s="32"/>
      <c r="HE221" s="32"/>
      <c r="HF221" s="32"/>
      <c r="HG221" s="32"/>
      <c r="HH221" s="32"/>
      <c r="HI221" s="32"/>
      <c r="HJ221" s="32"/>
      <c r="HK221" s="32"/>
      <c r="HL221" s="32"/>
      <c r="HM221" s="32"/>
      <c r="HN221" s="32"/>
      <c r="HO221" s="32"/>
      <c r="HP221" s="32"/>
      <c r="HQ221" s="32"/>
      <c r="HR221" s="32"/>
      <c r="HS221" s="32"/>
      <c r="HT221" s="32"/>
      <c r="HU221" s="32"/>
      <c r="HV221" s="32"/>
      <c r="HW221" s="32"/>
      <c r="HX221" s="32"/>
      <c r="HY221" s="32"/>
      <c r="HZ221" s="32"/>
      <c r="IA221" s="32"/>
      <c r="IB221" s="32"/>
      <c r="IC221" s="32"/>
      <c r="ID221" s="32"/>
      <c r="IE221" s="32"/>
      <c r="IF221" s="32"/>
      <c r="IG221" s="32"/>
      <c r="IH221" s="32"/>
      <c r="II221" s="32"/>
      <c r="IJ221" s="32"/>
      <c r="IK221" s="32"/>
      <c r="IL221" s="32"/>
      <c r="IM221" s="32"/>
      <c r="IN221" s="32"/>
      <c r="IO221" s="32"/>
      <c r="IP221" s="32"/>
      <c r="IQ221" s="32"/>
      <c r="IR221" s="32"/>
      <c r="IS221" s="32"/>
      <c r="IT221" s="32"/>
      <c r="IU221" s="32"/>
      <c r="IV221" s="32"/>
      <c r="IW221" s="32"/>
      <c r="IX221" s="32"/>
      <c r="IY221" s="32"/>
      <c r="IZ221" s="32"/>
      <c r="JA221" s="32"/>
      <c r="JB221" s="32"/>
      <c r="JC221" s="32"/>
      <c r="JD221" s="32"/>
      <c r="JE221" s="32"/>
      <c r="JF221" s="32"/>
      <c r="JG221" s="32"/>
      <c r="JH221" s="32"/>
      <c r="JI221" s="32"/>
      <c r="JJ221" s="32"/>
      <c r="JK221" s="32"/>
      <c r="JL221" s="32"/>
      <c r="JM221" s="32"/>
      <c r="JN221" s="32"/>
      <c r="JO221" s="32"/>
      <c r="JP221" s="32"/>
      <c r="JQ221" s="32"/>
      <c r="JR221" s="32"/>
      <c r="JS221" s="32"/>
      <c r="JT221" s="32"/>
      <c r="JU221" s="32"/>
      <c r="JV221" s="32"/>
      <c r="JW221" s="32"/>
      <c r="JX221" s="32"/>
      <c r="JY221" s="32"/>
      <c r="JZ221" s="32"/>
      <c r="KA221" s="32"/>
      <c r="KB221" s="32"/>
      <c r="KC221" s="32"/>
      <c r="KD221" s="32"/>
      <c r="KE221" s="32"/>
      <c r="KF221" s="32"/>
      <c r="KG221" s="32"/>
      <c r="KH221" s="32"/>
      <c r="KI221" s="32"/>
      <c r="KJ221" s="32"/>
      <c r="KK221" s="32"/>
      <c r="KL221" s="32"/>
      <c r="KM221" s="32"/>
      <c r="KN221" s="32"/>
      <c r="KO221" s="32"/>
      <c r="KP221" s="32"/>
      <c r="KQ221" s="32"/>
      <c r="KR221" s="32"/>
      <c r="KS221" s="32"/>
      <c r="KT221" s="32"/>
      <c r="KU221" s="32"/>
      <c r="KV221" s="32"/>
      <c r="KW221" s="32"/>
      <c r="KX221" s="32"/>
      <c r="KY221" s="32"/>
      <c r="KZ221" s="32"/>
      <c r="LA221" s="32"/>
      <c r="LB221" s="32"/>
      <c r="LC221" s="32"/>
      <c r="LD221" s="32"/>
      <c r="LE221" s="32"/>
      <c r="LF221" s="32"/>
      <c r="LG221" s="32"/>
      <c r="LH221" s="32"/>
      <c r="LI221" s="32"/>
      <c r="LJ221" s="32"/>
      <c r="LK221" s="32"/>
      <c r="LL221" s="32"/>
      <c r="LM221" s="32"/>
      <c r="LN221" s="32"/>
      <c r="LO221" s="32"/>
      <c r="LP221" s="32"/>
      <c r="LQ221" s="32"/>
    </row>
    <row r="222" spans="2:329" x14ac:dyDescent="0.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32"/>
      <c r="EF222" s="32"/>
      <c r="EG222" s="32"/>
      <c r="EH222" s="32"/>
      <c r="EI222" s="32"/>
      <c r="EJ222" s="32"/>
      <c r="EK222" s="32"/>
      <c r="EL222" s="32"/>
      <c r="EM222" s="32"/>
      <c r="EN222" s="32"/>
      <c r="EO222" s="32"/>
      <c r="EP222" s="32"/>
      <c r="EQ222" s="32"/>
      <c r="ER222" s="32"/>
      <c r="ES222" s="32"/>
      <c r="ET222" s="32"/>
      <c r="EU222" s="32"/>
      <c r="EV222" s="32"/>
      <c r="EW222" s="32"/>
      <c r="EX222" s="32"/>
      <c r="EY222" s="32"/>
      <c r="EZ222" s="32"/>
      <c r="FA222" s="32"/>
      <c r="FB222" s="32"/>
      <c r="FC222" s="32"/>
      <c r="FD222" s="32"/>
      <c r="FE222" s="32"/>
      <c r="FF222" s="32"/>
      <c r="FG222" s="32"/>
      <c r="FH222" s="32"/>
      <c r="FI222" s="32"/>
      <c r="FJ222" s="32"/>
      <c r="FK222" s="32"/>
      <c r="FL222" s="32"/>
      <c r="FM222" s="32"/>
      <c r="FN222" s="32"/>
      <c r="FO222" s="32"/>
      <c r="FP222" s="32"/>
      <c r="FQ222" s="32"/>
      <c r="FR222" s="32"/>
      <c r="FS222" s="32"/>
      <c r="FT222" s="32"/>
      <c r="FU222" s="32"/>
      <c r="FV222" s="32"/>
      <c r="FW222" s="32"/>
      <c r="FX222" s="32"/>
      <c r="FY222" s="32"/>
      <c r="FZ222" s="32"/>
      <c r="GA222" s="32"/>
      <c r="GB222" s="32"/>
      <c r="GC222" s="32"/>
      <c r="GD222" s="32"/>
      <c r="GE222" s="32"/>
      <c r="GF222" s="32"/>
      <c r="GG222" s="32"/>
      <c r="GH222" s="32"/>
      <c r="GI222" s="32"/>
      <c r="GJ222" s="32"/>
      <c r="GK222" s="32"/>
      <c r="GL222" s="32"/>
      <c r="GM222" s="32"/>
      <c r="GN222" s="32"/>
      <c r="GO222" s="32"/>
      <c r="GP222" s="32"/>
      <c r="GQ222" s="32"/>
      <c r="GR222" s="32"/>
      <c r="GS222" s="32"/>
      <c r="GT222" s="32"/>
      <c r="GU222" s="32"/>
      <c r="GV222" s="32"/>
      <c r="GW222" s="32"/>
      <c r="GX222" s="32"/>
      <c r="GY222" s="32"/>
      <c r="GZ222" s="32"/>
      <c r="HA222" s="32"/>
      <c r="HB222" s="32"/>
      <c r="HC222" s="32"/>
      <c r="HD222" s="32"/>
      <c r="HE222" s="32"/>
      <c r="HF222" s="32"/>
      <c r="HG222" s="32"/>
      <c r="HH222" s="32"/>
      <c r="HI222" s="32"/>
      <c r="HJ222" s="32"/>
      <c r="HK222" s="32"/>
      <c r="HL222" s="32"/>
      <c r="HM222" s="32"/>
      <c r="HN222" s="32"/>
      <c r="HO222" s="32"/>
      <c r="HP222" s="32"/>
      <c r="HQ222" s="32"/>
      <c r="HR222" s="32"/>
      <c r="HS222" s="32"/>
      <c r="HT222" s="32"/>
      <c r="HU222" s="32"/>
      <c r="HV222" s="32"/>
      <c r="HW222" s="32"/>
      <c r="HX222" s="32"/>
      <c r="HY222" s="32"/>
      <c r="HZ222" s="32"/>
      <c r="IA222" s="32"/>
      <c r="IB222" s="32"/>
      <c r="IC222" s="32"/>
      <c r="ID222" s="32"/>
      <c r="IE222" s="32"/>
      <c r="IF222" s="32"/>
      <c r="IG222" s="32"/>
      <c r="IH222" s="32"/>
      <c r="II222" s="32"/>
      <c r="IJ222" s="32"/>
      <c r="IK222" s="32"/>
      <c r="IL222" s="32"/>
      <c r="IM222" s="32"/>
      <c r="IN222" s="32"/>
      <c r="IO222" s="32"/>
      <c r="IP222" s="32"/>
      <c r="IQ222" s="32"/>
      <c r="IR222" s="32"/>
      <c r="IS222" s="32"/>
      <c r="IT222" s="32"/>
      <c r="IU222" s="32"/>
      <c r="IV222" s="32"/>
      <c r="IW222" s="32"/>
      <c r="IX222" s="32"/>
      <c r="IY222" s="32"/>
      <c r="IZ222" s="32"/>
      <c r="JA222" s="32"/>
      <c r="JB222" s="32"/>
      <c r="JC222" s="32"/>
      <c r="JD222" s="32"/>
      <c r="JE222" s="32"/>
      <c r="JF222" s="32"/>
      <c r="JG222" s="32"/>
      <c r="JH222" s="32"/>
      <c r="JI222" s="32"/>
      <c r="JJ222" s="32"/>
      <c r="JK222" s="32"/>
      <c r="JL222" s="32"/>
      <c r="JM222" s="32"/>
      <c r="JN222" s="32"/>
      <c r="JO222" s="32"/>
      <c r="JP222" s="32"/>
      <c r="JQ222" s="32"/>
      <c r="JR222" s="32"/>
      <c r="JS222" s="32"/>
      <c r="JT222" s="32"/>
      <c r="JU222" s="32"/>
      <c r="JV222" s="32"/>
      <c r="JW222" s="32"/>
      <c r="JX222" s="32"/>
      <c r="JY222" s="32"/>
      <c r="JZ222" s="32"/>
      <c r="KA222" s="32"/>
      <c r="KB222" s="32"/>
      <c r="KC222" s="32"/>
      <c r="KD222" s="32"/>
      <c r="KE222" s="32"/>
      <c r="KF222" s="32"/>
      <c r="KG222" s="32"/>
      <c r="KH222" s="32"/>
      <c r="KI222" s="32"/>
      <c r="KJ222" s="32"/>
      <c r="KK222" s="32"/>
      <c r="KL222" s="32"/>
      <c r="KM222" s="32"/>
      <c r="KN222" s="32"/>
      <c r="KO222" s="32"/>
      <c r="KP222" s="32"/>
      <c r="KQ222" s="32"/>
      <c r="KR222" s="32"/>
      <c r="KS222" s="32"/>
      <c r="KT222" s="32"/>
      <c r="KU222" s="32"/>
      <c r="KV222" s="32"/>
      <c r="KW222" s="32"/>
      <c r="KX222" s="32"/>
      <c r="KY222" s="32"/>
      <c r="KZ222" s="32"/>
      <c r="LA222" s="32"/>
      <c r="LB222" s="32"/>
      <c r="LC222" s="32"/>
      <c r="LD222" s="32"/>
      <c r="LE222" s="32"/>
      <c r="LF222" s="32"/>
      <c r="LG222" s="32"/>
      <c r="LH222" s="32"/>
      <c r="LI222" s="32"/>
      <c r="LJ222" s="32"/>
      <c r="LK222" s="32"/>
      <c r="LL222" s="32"/>
      <c r="LM222" s="32"/>
      <c r="LN222" s="32"/>
      <c r="LO222" s="32"/>
      <c r="LP222" s="32"/>
      <c r="LQ222" s="32"/>
    </row>
    <row r="223" spans="2:329" x14ac:dyDescent="0.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c r="HS223" s="32"/>
      <c r="HT223" s="32"/>
      <c r="HU223" s="32"/>
      <c r="HV223" s="32"/>
      <c r="HW223" s="32"/>
      <c r="HX223" s="32"/>
      <c r="HY223" s="32"/>
      <c r="HZ223" s="32"/>
      <c r="IA223" s="32"/>
      <c r="IB223" s="32"/>
      <c r="IC223" s="32"/>
      <c r="ID223" s="32"/>
      <c r="IE223" s="32"/>
      <c r="IF223" s="32"/>
      <c r="IG223" s="32"/>
      <c r="IH223" s="32"/>
      <c r="II223" s="32"/>
      <c r="IJ223" s="32"/>
      <c r="IK223" s="32"/>
      <c r="IL223" s="32"/>
      <c r="IM223" s="32"/>
      <c r="IN223" s="32"/>
      <c r="IO223" s="32"/>
      <c r="IP223" s="32"/>
      <c r="IQ223" s="32"/>
      <c r="IR223" s="32"/>
      <c r="IS223" s="32"/>
      <c r="IT223" s="32"/>
      <c r="IU223" s="32"/>
      <c r="IV223" s="32"/>
      <c r="IW223" s="32"/>
      <c r="IX223" s="32"/>
      <c r="IY223" s="32"/>
      <c r="IZ223" s="32"/>
      <c r="JA223" s="32"/>
      <c r="JB223" s="32"/>
      <c r="JC223" s="32"/>
      <c r="JD223" s="32"/>
      <c r="JE223" s="32"/>
      <c r="JF223" s="32"/>
      <c r="JG223" s="32"/>
      <c r="JH223" s="32"/>
      <c r="JI223" s="32"/>
      <c r="JJ223" s="32"/>
      <c r="JK223" s="32"/>
      <c r="JL223" s="32"/>
      <c r="JM223" s="32"/>
      <c r="JN223" s="32"/>
      <c r="JO223" s="32"/>
      <c r="JP223" s="32"/>
      <c r="JQ223" s="32"/>
      <c r="JR223" s="32"/>
      <c r="JS223" s="32"/>
      <c r="JT223" s="32"/>
      <c r="JU223" s="32"/>
      <c r="JV223" s="32"/>
      <c r="JW223" s="32"/>
      <c r="JX223" s="32"/>
      <c r="JY223" s="32"/>
      <c r="JZ223" s="32"/>
      <c r="KA223" s="32"/>
      <c r="KB223" s="32"/>
      <c r="KC223" s="32"/>
      <c r="KD223" s="32"/>
      <c r="KE223" s="32"/>
      <c r="KF223" s="32"/>
      <c r="KG223" s="32"/>
      <c r="KH223" s="32"/>
      <c r="KI223" s="32"/>
      <c r="KJ223" s="32"/>
      <c r="KK223" s="32"/>
      <c r="KL223" s="32"/>
      <c r="KM223" s="32"/>
      <c r="KN223" s="32"/>
      <c r="KO223" s="32"/>
      <c r="KP223" s="32"/>
      <c r="KQ223" s="32"/>
      <c r="KR223" s="32"/>
      <c r="KS223" s="32"/>
      <c r="KT223" s="32"/>
      <c r="KU223" s="32"/>
      <c r="KV223" s="32"/>
      <c r="KW223" s="32"/>
      <c r="KX223" s="32"/>
      <c r="KY223" s="32"/>
      <c r="KZ223" s="32"/>
      <c r="LA223" s="32"/>
      <c r="LB223" s="32"/>
      <c r="LC223" s="32"/>
      <c r="LD223" s="32"/>
      <c r="LE223" s="32"/>
      <c r="LF223" s="32"/>
      <c r="LG223" s="32"/>
      <c r="LH223" s="32"/>
      <c r="LI223" s="32"/>
      <c r="LJ223" s="32"/>
      <c r="LK223" s="32"/>
      <c r="LL223" s="32"/>
      <c r="LM223" s="32"/>
      <c r="LN223" s="32"/>
      <c r="LO223" s="32"/>
      <c r="LP223" s="32"/>
      <c r="LQ223" s="32"/>
    </row>
    <row r="224" spans="2:329" x14ac:dyDescent="0.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c r="HS224" s="32"/>
      <c r="HT224" s="32"/>
      <c r="HU224" s="32"/>
      <c r="HV224" s="32"/>
      <c r="HW224" s="32"/>
      <c r="HX224" s="32"/>
      <c r="HY224" s="32"/>
      <c r="HZ224" s="32"/>
      <c r="IA224" s="32"/>
      <c r="IB224" s="32"/>
      <c r="IC224" s="32"/>
      <c r="ID224" s="32"/>
      <c r="IE224" s="32"/>
      <c r="IF224" s="32"/>
      <c r="IG224" s="32"/>
      <c r="IH224" s="32"/>
      <c r="II224" s="32"/>
      <c r="IJ224" s="32"/>
      <c r="IK224" s="32"/>
      <c r="IL224" s="32"/>
      <c r="IM224" s="32"/>
      <c r="IN224" s="32"/>
      <c r="IO224" s="32"/>
      <c r="IP224" s="32"/>
      <c r="IQ224" s="32"/>
      <c r="IR224" s="32"/>
      <c r="IS224" s="32"/>
      <c r="IT224" s="32"/>
      <c r="IU224" s="32"/>
      <c r="IV224" s="32"/>
      <c r="IW224" s="32"/>
      <c r="IX224" s="32"/>
      <c r="IY224" s="32"/>
      <c r="IZ224" s="32"/>
      <c r="JA224" s="32"/>
      <c r="JB224" s="32"/>
      <c r="JC224" s="32"/>
      <c r="JD224" s="32"/>
      <c r="JE224" s="32"/>
      <c r="JF224" s="32"/>
      <c r="JG224" s="32"/>
      <c r="JH224" s="32"/>
      <c r="JI224" s="32"/>
      <c r="JJ224" s="32"/>
      <c r="JK224" s="32"/>
      <c r="JL224" s="32"/>
      <c r="JM224" s="32"/>
      <c r="JN224" s="32"/>
      <c r="JO224" s="32"/>
      <c r="JP224" s="32"/>
      <c r="JQ224" s="32"/>
      <c r="JR224" s="32"/>
      <c r="JS224" s="32"/>
      <c r="JT224" s="32"/>
      <c r="JU224" s="32"/>
      <c r="JV224" s="32"/>
      <c r="JW224" s="32"/>
      <c r="JX224" s="32"/>
      <c r="JY224" s="32"/>
      <c r="JZ224" s="32"/>
      <c r="KA224" s="32"/>
      <c r="KB224" s="32"/>
      <c r="KC224" s="32"/>
      <c r="KD224" s="32"/>
      <c r="KE224" s="32"/>
      <c r="KF224" s="32"/>
      <c r="KG224" s="32"/>
      <c r="KH224" s="32"/>
      <c r="KI224" s="32"/>
      <c r="KJ224" s="32"/>
      <c r="KK224" s="32"/>
      <c r="KL224" s="32"/>
      <c r="KM224" s="32"/>
      <c r="KN224" s="32"/>
      <c r="KO224" s="32"/>
      <c r="KP224" s="32"/>
      <c r="KQ224" s="32"/>
      <c r="KR224" s="32"/>
      <c r="KS224" s="32"/>
      <c r="KT224" s="32"/>
      <c r="KU224" s="32"/>
      <c r="KV224" s="32"/>
      <c r="KW224" s="32"/>
      <c r="KX224" s="32"/>
      <c r="KY224" s="32"/>
      <c r="KZ224" s="32"/>
      <c r="LA224" s="32"/>
      <c r="LB224" s="32"/>
      <c r="LC224" s="32"/>
      <c r="LD224" s="32"/>
      <c r="LE224" s="32"/>
      <c r="LF224" s="32"/>
      <c r="LG224" s="32"/>
      <c r="LH224" s="32"/>
      <c r="LI224" s="32"/>
      <c r="LJ224" s="32"/>
      <c r="LK224" s="32"/>
      <c r="LL224" s="32"/>
      <c r="LM224" s="32"/>
      <c r="LN224" s="32"/>
      <c r="LO224" s="32"/>
      <c r="LP224" s="32"/>
      <c r="LQ224" s="32"/>
    </row>
    <row r="225" spans="2:329" x14ac:dyDescent="0.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c r="HS225" s="32"/>
      <c r="HT225" s="32"/>
      <c r="HU225" s="32"/>
      <c r="HV225" s="32"/>
      <c r="HW225" s="32"/>
      <c r="HX225" s="32"/>
      <c r="HY225" s="32"/>
      <c r="HZ225" s="32"/>
      <c r="IA225" s="32"/>
      <c r="IB225" s="32"/>
      <c r="IC225" s="32"/>
      <c r="ID225" s="32"/>
      <c r="IE225" s="32"/>
      <c r="IF225" s="32"/>
      <c r="IG225" s="32"/>
      <c r="IH225" s="32"/>
      <c r="II225" s="32"/>
      <c r="IJ225" s="32"/>
      <c r="IK225" s="32"/>
      <c r="IL225" s="32"/>
      <c r="IM225" s="32"/>
      <c r="IN225" s="32"/>
      <c r="IO225" s="32"/>
      <c r="IP225" s="32"/>
      <c r="IQ225" s="32"/>
      <c r="IR225" s="32"/>
      <c r="IS225" s="32"/>
      <c r="IT225" s="32"/>
      <c r="IU225" s="32"/>
      <c r="IV225" s="32"/>
      <c r="IW225" s="32"/>
      <c r="IX225" s="32"/>
      <c r="IY225" s="32"/>
      <c r="IZ225" s="32"/>
      <c r="JA225" s="32"/>
      <c r="JB225" s="32"/>
      <c r="JC225" s="32"/>
      <c r="JD225" s="32"/>
      <c r="JE225" s="32"/>
      <c r="JF225" s="32"/>
      <c r="JG225" s="32"/>
      <c r="JH225" s="32"/>
      <c r="JI225" s="32"/>
      <c r="JJ225" s="32"/>
      <c r="JK225" s="32"/>
      <c r="JL225" s="32"/>
      <c r="JM225" s="32"/>
      <c r="JN225" s="32"/>
      <c r="JO225" s="32"/>
      <c r="JP225" s="32"/>
      <c r="JQ225" s="32"/>
      <c r="JR225" s="32"/>
      <c r="JS225" s="32"/>
      <c r="JT225" s="32"/>
      <c r="JU225" s="32"/>
      <c r="JV225" s="32"/>
      <c r="JW225" s="32"/>
      <c r="JX225" s="32"/>
      <c r="JY225" s="32"/>
      <c r="JZ225" s="32"/>
      <c r="KA225" s="32"/>
      <c r="KB225" s="32"/>
      <c r="KC225" s="32"/>
      <c r="KD225" s="32"/>
      <c r="KE225" s="32"/>
      <c r="KF225" s="32"/>
      <c r="KG225" s="32"/>
      <c r="KH225" s="32"/>
      <c r="KI225" s="32"/>
      <c r="KJ225" s="32"/>
      <c r="KK225" s="32"/>
      <c r="KL225" s="32"/>
      <c r="KM225" s="32"/>
      <c r="KN225" s="32"/>
      <c r="KO225" s="32"/>
      <c r="KP225" s="32"/>
      <c r="KQ225" s="32"/>
      <c r="KR225" s="32"/>
      <c r="KS225" s="32"/>
      <c r="KT225" s="32"/>
      <c r="KU225" s="32"/>
      <c r="KV225" s="32"/>
      <c r="KW225" s="32"/>
      <c r="KX225" s="32"/>
      <c r="KY225" s="32"/>
      <c r="KZ225" s="32"/>
      <c r="LA225" s="32"/>
      <c r="LB225" s="32"/>
      <c r="LC225" s="32"/>
      <c r="LD225" s="32"/>
      <c r="LE225" s="32"/>
      <c r="LF225" s="32"/>
      <c r="LG225" s="32"/>
      <c r="LH225" s="32"/>
      <c r="LI225" s="32"/>
      <c r="LJ225" s="32"/>
      <c r="LK225" s="32"/>
      <c r="LL225" s="32"/>
      <c r="LM225" s="32"/>
      <c r="LN225" s="32"/>
      <c r="LO225" s="32"/>
      <c r="LP225" s="32"/>
      <c r="LQ225" s="32"/>
    </row>
    <row r="226" spans="2:329" x14ac:dyDescent="0.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c r="HS226" s="32"/>
      <c r="HT226" s="32"/>
      <c r="HU226" s="32"/>
      <c r="HV226" s="32"/>
      <c r="HW226" s="32"/>
      <c r="HX226" s="32"/>
      <c r="HY226" s="32"/>
      <c r="HZ226" s="32"/>
      <c r="IA226" s="32"/>
      <c r="IB226" s="32"/>
      <c r="IC226" s="32"/>
      <c r="ID226" s="32"/>
      <c r="IE226" s="32"/>
      <c r="IF226" s="32"/>
      <c r="IG226" s="32"/>
      <c r="IH226" s="32"/>
      <c r="II226" s="32"/>
      <c r="IJ226" s="32"/>
      <c r="IK226" s="32"/>
      <c r="IL226" s="32"/>
      <c r="IM226" s="32"/>
      <c r="IN226" s="32"/>
      <c r="IO226" s="32"/>
      <c r="IP226" s="32"/>
      <c r="IQ226" s="32"/>
      <c r="IR226" s="32"/>
      <c r="IS226" s="32"/>
      <c r="IT226" s="32"/>
      <c r="IU226" s="32"/>
      <c r="IV226" s="32"/>
      <c r="IW226" s="32"/>
      <c r="IX226" s="32"/>
      <c r="IY226" s="32"/>
      <c r="IZ226" s="32"/>
      <c r="JA226" s="32"/>
      <c r="JB226" s="32"/>
      <c r="JC226" s="32"/>
      <c r="JD226" s="32"/>
      <c r="JE226" s="32"/>
      <c r="JF226" s="32"/>
      <c r="JG226" s="32"/>
      <c r="JH226" s="32"/>
      <c r="JI226" s="32"/>
      <c r="JJ226" s="32"/>
      <c r="JK226" s="32"/>
      <c r="JL226" s="32"/>
      <c r="JM226" s="32"/>
      <c r="JN226" s="32"/>
      <c r="JO226" s="32"/>
      <c r="JP226" s="32"/>
      <c r="JQ226" s="32"/>
      <c r="JR226" s="32"/>
      <c r="JS226" s="32"/>
      <c r="JT226" s="32"/>
      <c r="JU226" s="32"/>
      <c r="JV226" s="32"/>
      <c r="JW226" s="32"/>
      <c r="JX226" s="32"/>
      <c r="JY226" s="32"/>
      <c r="JZ226" s="32"/>
      <c r="KA226" s="32"/>
      <c r="KB226" s="32"/>
      <c r="KC226" s="32"/>
      <c r="KD226" s="32"/>
      <c r="KE226" s="32"/>
      <c r="KF226" s="32"/>
      <c r="KG226" s="32"/>
      <c r="KH226" s="32"/>
      <c r="KI226" s="32"/>
      <c r="KJ226" s="32"/>
      <c r="KK226" s="32"/>
      <c r="KL226" s="32"/>
      <c r="KM226" s="32"/>
      <c r="KN226" s="32"/>
      <c r="KO226" s="32"/>
      <c r="KP226" s="32"/>
      <c r="KQ226" s="32"/>
      <c r="KR226" s="32"/>
      <c r="KS226" s="32"/>
      <c r="KT226" s="32"/>
      <c r="KU226" s="32"/>
      <c r="KV226" s="32"/>
      <c r="KW226" s="32"/>
      <c r="KX226" s="32"/>
      <c r="KY226" s="32"/>
      <c r="KZ226" s="32"/>
      <c r="LA226" s="32"/>
      <c r="LB226" s="32"/>
      <c r="LC226" s="32"/>
      <c r="LD226" s="32"/>
      <c r="LE226" s="32"/>
      <c r="LF226" s="32"/>
      <c r="LG226" s="32"/>
      <c r="LH226" s="32"/>
      <c r="LI226" s="32"/>
      <c r="LJ226" s="32"/>
      <c r="LK226" s="32"/>
      <c r="LL226" s="32"/>
      <c r="LM226" s="32"/>
      <c r="LN226" s="32"/>
      <c r="LO226" s="32"/>
      <c r="LP226" s="32"/>
      <c r="LQ226" s="32"/>
    </row>
    <row r="227" spans="2:329" x14ac:dyDescent="0.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c r="IM227" s="32"/>
      <c r="IN227" s="32"/>
      <c r="IO227" s="32"/>
      <c r="IP227" s="32"/>
      <c r="IQ227" s="32"/>
      <c r="IR227" s="32"/>
      <c r="IS227" s="32"/>
      <c r="IT227" s="32"/>
      <c r="IU227" s="32"/>
      <c r="IV227" s="32"/>
      <c r="IW227" s="32"/>
      <c r="IX227" s="32"/>
      <c r="IY227" s="32"/>
      <c r="IZ227" s="32"/>
      <c r="JA227" s="32"/>
      <c r="JB227" s="32"/>
      <c r="JC227" s="32"/>
      <c r="JD227" s="32"/>
      <c r="JE227" s="32"/>
      <c r="JF227" s="32"/>
      <c r="JG227" s="32"/>
      <c r="JH227" s="32"/>
      <c r="JI227" s="32"/>
      <c r="JJ227" s="32"/>
      <c r="JK227" s="32"/>
      <c r="JL227" s="32"/>
      <c r="JM227" s="32"/>
      <c r="JN227" s="32"/>
      <c r="JO227" s="32"/>
      <c r="JP227" s="32"/>
      <c r="JQ227" s="32"/>
      <c r="JR227" s="32"/>
      <c r="JS227" s="32"/>
      <c r="JT227" s="32"/>
      <c r="JU227" s="32"/>
      <c r="JV227" s="32"/>
      <c r="JW227" s="32"/>
      <c r="JX227" s="32"/>
      <c r="JY227" s="32"/>
      <c r="JZ227" s="32"/>
      <c r="KA227" s="32"/>
      <c r="KB227" s="32"/>
      <c r="KC227" s="32"/>
      <c r="KD227" s="32"/>
      <c r="KE227" s="32"/>
      <c r="KF227" s="32"/>
      <c r="KG227" s="32"/>
      <c r="KH227" s="32"/>
      <c r="KI227" s="32"/>
      <c r="KJ227" s="32"/>
      <c r="KK227" s="32"/>
      <c r="KL227" s="32"/>
      <c r="KM227" s="32"/>
      <c r="KN227" s="32"/>
      <c r="KO227" s="32"/>
      <c r="KP227" s="32"/>
      <c r="KQ227" s="32"/>
      <c r="KR227" s="32"/>
      <c r="KS227" s="32"/>
      <c r="KT227" s="32"/>
      <c r="KU227" s="32"/>
      <c r="KV227" s="32"/>
      <c r="KW227" s="32"/>
      <c r="KX227" s="32"/>
      <c r="KY227" s="32"/>
      <c r="KZ227" s="32"/>
      <c r="LA227" s="32"/>
      <c r="LB227" s="32"/>
      <c r="LC227" s="32"/>
      <c r="LD227" s="32"/>
      <c r="LE227" s="32"/>
      <c r="LF227" s="32"/>
      <c r="LG227" s="32"/>
      <c r="LH227" s="32"/>
      <c r="LI227" s="32"/>
      <c r="LJ227" s="32"/>
      <c r="LK227" s="32"/>
      <c r="LL227" s="32"/>
      <c r="LM227" s="32"/>
      <c r="LN227" s="32"/>
      <c r="LO227" s="32"/>
      <c r="LP227" s="32"/>
      <c r="LQ227" s="32"/>
    </row>
    <row r="228" spans="2:329" x14ac:dyDescent="0.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c r="IM228" s="32"/>
      <c r="IN228" s="32"/>
      <c r="IO228" s="32"/>
      <c r="IP228" s="32"/>
      <c r="IQ228" s="32"/>
      <c r="IR228" s="32"/>
      <c r="IS228" s="32"/>
      <c r="IT228" s="32"/>
      <c r="IU228" s="32"/>
      <c r="IV228" s="32"/>
      <c r="IW228" s="32"/>
      <c r="IX228" s="32"/>
      <c r="IY228" s="32"/>
      <c r="IZ228" s="32"/>
      <c r="JA228" s="32"/>
      <c r="JB228" s="32"/>
      <c r="JC228" s="32"/>
      <c r="JD228" s="32"/>
      <c r="JE228" s="32"/>
      <c r="JF228" s="32"/>
      <c r="JG228" s="32"/>
      <c r="JH228" s="32"/>
      <c r="JI228" s="32"/>
      <c r="JJ228" s="32"/>
      <c r="JK228" s="32"/>
      <c r="JL228" s="32"/>
      <c r="JM228" s="32"/>
      <c r="JN228" s="32"/>
      <c r="JO228" s="32"/>
      <c r="JP228" s="32"/>
      <c r="JQ228" s="32"/>
      <c r="JR228" s="32"/>
      <c r="JS228" s="32"/>
      <c r="JT228" s="32"/>
      <c r="JU228" s="32"/>
      <c r="JV228" s="32"/>
      <c r="JW228" s="32"/>
      <c r="JX228" s="32"/>
      <c r="JY228" s="32"/>
      <c r="JZ228" s="32"/>
      <c r="KA228" s="32"/>
      <c r="KB228" s="32"/>
      <c r="KC228" s="32"/>
      <c r="KD228" s="32"/>
      <c r="KE228" s="32"/>
      <c r="KF228" s="32"/>
      <c r="KG228" s="32"/>
      <c r="KH228" s="32"/>
      <c r="KI228" s="32"/>
      <c r="KJ228" s="32"/>
      <c r="KK228" s="32"/>
      <c r="KL228" s="32"/>
      <c r="KM228" s="32"/>
      <c r="KN228" s="32"/>
      <c r="KO228" s="32"/>
      <c r="KP228" s="32"/>
      <c r="KQ228" s="32"/>
      <c r="KR228" s="32"/>
      <c r="KS228" s="32"/>
      <c r="KT228" s="32"/>
      <c r="KU228" s="32"/>
      <c r="KV228" s="32"/>
      <c r="KW228" s="32"/>
      <c r="KX228" s="32"/>
      <c r="KY228" s="32"/>
      <c r="KZ228" s="32"/>
      <c r="LA228" s="32"/>
      <c r="LB228" s="32"/>
      <c r="LC228" s="32"/>
      <c r="LD228" s="32"/>
      <c r="LE228" s="32"/>
      <c r="LF228" s="32"/>
      <c r="LG228" s="32"/>
      <c r="LH228" s="32"/>
      <c r="LI228" s="32"/>
      <c r="LJ228" s="32"/>
      <c r="LK228" s="32"/>
      <c r="LL228" s="32"/>
      <c r="LM228" s="32"/>
      <c r="LN228" s="32"/>
      <c r="LO228" s="32"/>
      <c r="LP228" s="32"/>
      <c r="LQ228" s="32"/>
    </row>
    <row r="229" spans="2:329" x14ac:dyDescent="0.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c r="IM229" s="32"/>
      <c r="IN229" s="32"/>
      <c r="IO229" s="32"/>
      <c r="IP229" s="32"/>
      <c r="IQ229" s="32"/>
      <c r="IR229" s="32"/>
      <c r="IS229" s="32"/>
      <c r="IT229" s="32"/>
      <c r="IU229" s="32"/>
      <c r="IV229" s="32"/>
      <c r="IW229" s="32"/>
      <c r="IX229" s="32"/>
      <c r="IY229" s="32"/>
      <c r="IZ229" s="32"/>
      <c r="JA229" s="32"/>
      <c r="JB229" s="32"/>
      <c r="JC229" s="32"/>
      <c r="JD229" s="32"/>
      <c r="JE229" s="32"/>
      <c r="JF229" s="32"/>
      <c r="JG229" s="32"/>
      <c r="JH229" s="32"/>
      <c r="JI229" s="32"/>
      <c r="JJ229" s="32"/>
      <c r="JK229" s="32"/>
      <c r="JL229" s="32"/>
      <c r="JM229" s="32"/>
      <c r="JN229" s="32"/>
      <c r="JO229" s="32"/>
      <c r="JP229" s="32"/>
      <c r="JQ229" s="32"/>
      <c r="JR229" s="32"/>
      <c r="JS229" s="32"/>
      <c r="JT229" s="32"/>
      <c r="JU229" s="32"/>
      <c r="JV229" s="32"/>
      <c r="JW229" s="32"/>
      <c r="JX229" s="32"/>
      <c r="JY229" s="32"/>
      <c r="JZ229" s="32"/>
      <c r="KA229" s="32"/>
      <c r="KB229" s="32"/>
      <c r="KC229" s="32"/>
      <c r="KD229" s="32"/>
      <c r="KE229" s="32"/>
      <c r="KF229" s="32"/>
      <c r="KG229" s="32"/>
      <c r="KH229" s="32"/>
      <c r="KI229" s="32"/>
      <c r="KJ229" s="32"/>
      <c r="KK229" s="32"/>
      <c r="KL229" s="32"/>
      <c r="KM229" s="32"/>
      <c r="KN229" s="32"/>
      <c r="KO229" s="32"/>
      <c r="KP229" s="32"/>
      <c r="KQ229" s="32"/>
      <c r="KR229" s="32"/>
      <c r="KS229" s="32"/>
      <c r="KT229" s="32"/>
      <c r="KU229" s="32"/>
      <c r="KV229" s="32"/>
      <c r="KW229" s="32"/>
      <c r="KX229" s="32"/>
      <c r="KY229" s="32"/>
      <c r="KZ229" s="32"/>
      <c r="LA229" s="32"/>
      <c r="LB229" s="32"/>
      <c r="LC229" s="32"/>
      <c r="LD229" s="32"/>
      <c r="LE229" s="32"/>
      <c r="LF229" s="32"/>
      <c r="LG229" s="32"/>
      <c r="LH229" s="32"/>
      <c r="LI229" s="32"/>
      <c r="LJ229" s="32"/>
      <c r="LK229" s="32"/>
      <c r="LL229" s="32"/>
      <c r="LM229" s="32"/>
      <c r="LN229" s="32"/>
      <c r="LO229" s="32"/>
      <c r="LP229" s="32"/>
      <c r="LQ229" s="32"/>
    </row>
    <row r="230" spans="2:329" x14ac:dyDescent="0.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c r="IM230" s="32"/>
      <c r="IN230" s="32"/>
      <c r="IO230" s="32"/>
      <c r="IP230" s="32"/>
      <c r="IQ230" s="32"/>
      <c r="IR230" s="32"/>
      <c r="IS230" s="32"/>
      <c r="IT230" s="32"/>
      <c r="IU230" s="32"/>
      <c r="IV230" s="32"/>
      <c r="IW230" s="32"/>
      <c r="IX230" s="32"/>
      <c r="IY230" s="32"/>
      <c r="IZ230" s="32"/>
      <c r="JA230" s="32"/>
      <c r="JB230" s="32"/>
      <c r="JC230" s="32"/>
      <c r="JD230" s="32"/>
      <c r="JE230" s="32"/>
      <c r="JF230" s="32"/>
      <c r="JG230" s="32"/>
      <c r="JH230" s="32"/>
      <c r="JI230" s="32"/>
      <c r="JJ230" s="32"/>
      <c r="JK230" s="32"/>
      <c r="JL230" s="32"/>
      <c r="JM230" s="32"/>
      <c r="JN230" s="32"/>
      <c r="JO230" s="32"/>
      <c r="JP230" s="32"/>
      <c r="JQ230" s="32"/>
      <c r="JR230" s="32"/>
      <c r="JS230" s="32"/>
      <c r="JT230" s="32"/>
      <c r="JU230" s="32"/>
      <c r="JV230" s="32"/>
      <c r="JW230" s="32"/>
      <c r="JX230" s="32"/>
      <c r="JY230" s="32"/>
      <c r="JZ230" s="32"/>
      <c r="KA230" s="32"/>
      <c r="KB230" s="32"/>
      <c r="KC230" s="32"/>
      <c r="KD230" s="32"/>
      <c r="KE230" s="32"/>
      <c r="KF230" s="32"/>
      <c r="KG230" s="32"/>
      <c r="KH230" s="32"/>
      <c r="KI230" s="32"/>
      <c r="KJ230" s="32"/>
      <c r="KK230" s="32"/>
      <c r="KL230" s="32"/>
      <c r="KM230" s="32"/>
      <c r="KN230" s="32"/>
      <c r="KO230" s="32"/>
      <c r="KP230" s="32"/>
      <c r="KQ230" s="32"/>
      <c r="KR230" s="32"/>
      <c r="KS230" s="32"/>
      <c r="KT230" s="32"/>
      <c r="KU230" s="32"/>
      <c r="KV230" s="32"/>
      <c r="KW230" s="32"/>
      <c r="KX230" s="32"/>
      <c r="KY230" s="32"/>
      <c r="KZ230" s="32"/>
      <c r="LA230" s="32"/>
      <c r="LB230" s="32"/>
      <c r="LC230" s="32"/>
      <c r="LD230" s="32"/>
      <c r="LE230" s="32"/>
      <c r="LF230" s="32"/>
      <c r="LG230" s="32"/>
      <c r="LH230" s="32"/>
      <c r="LI230" s="32"/>
      <c r="LJ230" s="32"/>
      <c r="LK230" s="32"/>
      <c r="LL230" s="32"/>
      <c r="LM230" s="32"/>
      <c r="LN230" s="32"/>
      <c r="LO230" s="32"/>
      <c r="LP230" s="32"/>
      <c r="LQ230" s="32"/>
    </row>
    <row r="231" spans="2:329" x14ac:dyDescent="0.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c r="IM231" s="32"/>
      <c r="IN231" s="32"/>
      <c r="IO231" s="32"/>
      <c r="IP231" s="32"/>
      <c r="IQ231" s="32"/>
      <c r="IR231" s="32"/>
      <c r="IS231" s="32"/>
      <c r="IT231" s="32"/>
      <c r="IU231" s="32"/>
      <c r="IV231" s="32"/>
      <c r="IW231" s="32"/>
      <c r="IX231" s="32"/>
      <c r="IY231" s="32"/>
      <c r="IZ231" s="32"/>
      <c r="JA231" s="32"/>
      <c r="JB231" s="32"/>
      <c r="JC231" s="32"/>
      <c r="JD231" s="32"/>
      <c r="JE231" s="32"/>
      <c r="JF231" s="32"/>
      <c r="JG231" s="32"/>
      <c r="JH231" s="32"/>
      <c r="JI231" s="32"/>
      <c r="JJ231" s="32"/>
      <c r="JK231" s="32"/>
      <c r="JL231" s="32"/>
      <c r="JM231" s="32"/>
      <c r="JN231" s="32"/>
      <c r="JO231" s="32"/>
      <c r="JP231" s="32"/>
      <c r="JQ231" s="32"/>
      <c r="JR231" s="32"/>
      <c r="JS231" s="32"/>
      <c r="JT231" s="32"/>
      <c r="JU231" s="32"/>
      <c r="JV231" s="32"/>
      <c r="JW231" s="32"/>
      <c r="JX231" s="32"/>
      <c r="JY231" s="32"/>
      <c r="JZ231" s="32"/>
      <c r="KA231" s="32"/>
      <c r="KB231" s="32"/>
      <c r="KC231" s="32"/>
      <c r="KD231" s="32"/>
      <c r="KE231" s="32"/>
      <c r="KF231" s="32"/>
      <c r="KG231" s="32"/>
      <c r="KH231" s="32"/>
      <c r="KI231" s="32"/>
      <c r="KJ231" s="32"/>
      <c r="KK231" s="32"/>
      <c r="KL231" s="32"/>
      <c r="KM231" s="32"/>
      <c r="KN231" s="32"/>
      <c r="KO231" s="32"/>
      <c r="KP231" s="32"/>
      <c r="KQ231" s="32"/>
      <c r="KR231" s="32"/>
      <c r="KS231" s="32"/>
      <c r="KT231" s="32"/>
      <c r="KU231" s="32"/>
      <c r="KV231" s="32"/>
      <c r="KW231" s="32"/>
      <c r="KX231" s="32"/>
      <c r="KY231" s="32"/>
      <c r="KZ231" s="32"/>
      <c r="LA231" s="32"/>
      <c r="LB231" s="32"/>
      <c r="LC231" s="32"/>
      <c r="LD231" s="32"/>
      <c r="LE231" s="32"/>
      <c r="LF231" s="32"/>
      <c r="LG231" s="32"/>
      <c r="LH231" s="32"/>
      <c r="LI231" s="32"/>
      <c r="LJ231" s="32"/>
      <c r="LK231" s="32"/>
      <c r="LL231" s="32"/>
      <c r="LM231" s="32"/>
      <c r="LN231" s="32"/>
      <c r="LO231" s="32"/>
      <c r="LP231" s="32"/>
      <c r="LQ231" s="32"/>
    </row>
    <row r="232" spans="2:329" x14ac:dyDescent="0.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c r="IS232" s="32"/>
      <c r="IT232" s="32"/>
      <c r="IU232" s="32"/>
      <c r="IV232" s="32"/>
      <c r="IW232" s="32"/>
      <c r="IX232" s="32"/>
      <c r="IY232" s="32"/>
      <c r="IZ232" s="32"/>
      <c r="JA232" s="32"/>
      <c r="JB232" s="32"/>
      <c r="JC232" s="32"/>
      <c r="JD232" s="32"/>
      <c r="JE232" s="32"/>
      <c r="JF232" s="32"/>
      <c r="JG232" s="32"/>
      <c r="JH232" s="32"/>
      <c r="JI232" s="32"/>
      <c r="JJ232" s="32"/>
      <c r="JK232" s="32"/>
      <c r="JL232" s="32"/>
      <c r="JM232" s="32"/>
      <c r="JN232" s="32"/>
      <c r="JO232" s="32"/>
      <c r="JP232" s="32"/>
      <c r="JQ232" s="32"/>
      <c r="JR232" s="32"/>
      <c r="JS232" s="32"/>
      <c r="JT232" s="32"/>
      <c r="JU232" s="32"/>
      <c r="JV232" s="32"/>
      <c r="JW232" s="32"/>
      <c r="JX232" s="32"/>
      <c r="JY232" s="32"/>
      <c r="JZ232" s="32"/>
      <c r="KA232" s="32"/>
      <c r="KB232" s="32"/>
      <c r="KC232" s="32"/>
      <c r="KD232" s="32"/>
      <c r="KE232" s="32"/>
      <c r="KF232" s="32"/>
      <c r="KG232" s="32"/>
      <c r="KH232" s="32"/>
      <c r="KI232" s="32"/>
      <c r="KJ232" s="32"/>
      <c r="KK232" s="32"/>
      <c r="KL232" s="32"/>
      <c r="KM232" s="32"/>
      <c r="KN232" s="32"/>
      <c r="KO232" s="32"/>
      <c r="KP232" s="32"/>
      <c r="KQ232" s="32"/>
      <c r="KR232" s="32"/>
      <c r="KS232" s="32"/>
      <c r="KT232" s="32"/>
      <c r="KU232" s="32"/>
      <c r="KV232" s="32"/>
      <c r="KW232" s="32"/>
      <c r="KX232" s="32"/>
      <c r="KY232" s="32"/>
      <c r="KZ232" s="32"/>
      <c r="LA232" s="32"/>
      <c r="LB232" s="32"/>
      <c r="LC232" s="32"/>
      <c r="LD232" s="32"/>
      <c r="LE232" s="32"/>
      <c r="LF232" s="32"/>
      <c r="LG232" s="32"/>
      <c r="LH232" s="32"/>
      <c r="LI232" s="32"/>
      <c r="LJ232" s="32"/>
      <c r="LK232" s="32"/>
      <c r="LL232" s="32"/>
      <c r="LM232" s="32"/>
      <c r="LN232" s="32"/>
      <c r="LO232" s="32"/>
      <c r="LP232" s="32"/>
      <c r="LQ232" s="32"/>
    </row>
    <row r="233" spans="2:329" x14ac:dyDescent="0.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c r="IM233" s="32"/>
      <c r="IN233" s="32"/>
      <c r="IO233" s="32"/>
      <c r="IP233" s="32"/>
      <c r="IQ233" s="32"/>
      <c r="IR233" s="32"/>
      <c r="IS233" s="32"/>
      <c r="IT233" s="32"/>
      <c r="IU233" s="32"/>
      <c r="IV233" s="32"/>
      <c r="IW233" s="32"/>
      <c r="IX233" s="32"/>
      <c r="IY233" s="32"/>
      <c r="IZ233" s="32"/>
      <c r="JA233" s="32"/>
      <c r="JB233" s="32"/>
      <c r="JC233" s="32"/>
      <c r="JD233" s="32"/>
      <c r="JE233" s="32"/>
      <c r="JF233" s="32"/>
      <c r="JG233" s="32"/>
      <c r="JH233" s="32"/>
      <c r="JI233" s="32"/>
      <c r="JJ233" s="32"/>
      <c r="JK233" s="32"/>
      <c r="JL233" s="32"/>
      <c r="JM233" s="32"/>
      <c r="JN233" s="32"/>
      <c r="JO233" s="32"/>
      <c r="JP233" s="32"/>
      <c r="JQ233" s="32"/>
      <c r="JR233" s="32"/>
      <c r="JS233" s="32"/>
      <c r="JT233" s="32"/>
      <c r="JU233" s="32"/>
      <c r="JV233" s="32"/>
      <c r="JW233" s="32"/>
      <c r="JX233" s="32"/>
      <c r="JY233" s="32"/>
      <c r="JZ233" s="32"/>
      <c r="KA233" s="32"/>
      <c r="KB233" s="32"/>
      <c r="KC233" s="32"/>
      <c r="KD233" s="32"/>
      <c r="KE233" s="32"/>
      <c r="KF233" s="32"/>
      <c r="KG233" s="32"/>
      <c r="KH233" s="32"/>
      <c r="KI233" s="32"/>
      <c r="KJ233" s="32"/>
      <c r="KK233" s="32"/>
      <c r="KL233" s="32"/>
      <c r="KM233" s="32"/>
      <c r="KN233" s="32"/>
      <c r="KO233" s="32"/>
      <c r="KP233" s="32"/>
      <c r="KQ233" s="32"/>
      <c r="KR233" s="32"/>
      <c r="KS233" s="32"/>
      <c r="KT233" s="32"/>
      <c r="KU233" s="32"/>
      <c r="KV233" s="32"/>
      <c r="KW233" s="32"/>
      <c r="KX233" s="32"/>
      <c r="KY233" s="32"/>
      <c r="KZ233" s="32"/>
      <c r="LA233" s="32"/>
      <c r="LB233" s="32"/>
      <c r="LC233" s="32"/>
      <c r="LD233" s="32"/>
      <c r="LE233" s="32"/>
      <c r="LF233" s="32"/>
      <c r="LG233" s="32"/>
      <c r="LH233" s="32"/>
      <c r="LI233" s="32"/>
      <c r="LJ233" s="32"/>
      <c r="LK233" s="32"/>
      <c r="LL233" s="32"/>
      <c r="LM233" s="32"/>
      <c r="LN233" s="32"/>
      <c r="LO233" s="32"/>
      <c r="LP233" s="32"/>
      <c r="LQ233" s="32"/>
    </row>
    <row r="234" spans="2:329" x14ac:dyDescent="0.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c r="IM234" s="32"/>
      <c r="IN234" s="32"/>
      <c r="IO234" s="32"/>
      <c r="IP234" s="32"/>
      <c r="IQ234" s="32"/>
      <c r="IR234" s="32"/>
      <c r="IS234" s="32"/>
      <c r="IT234" s="32"/>
      <c r="IU234" s="32"/>
      <c r="IV234" s="32"/>
      <c r="IW234" s="32"/>
      <c r="IX234" s="32"/>
      <c r="IY234" s="32"/>
      <c r="IZ234" s="32"/>
      <c r="JA234" s="32"/>
      <c r="JB234" s="32"/>
      <c r="JC234" s="32"/>
      <c r="JD234" s="32"/>
      <c r="JE234" s="32"/>
      <c r="JF234" s="32"/>
      <c r="JG234" s="32"/>
      <c r="JH234" s="32"/>
      <c r="JI234" s="32"/>
      <c r="JJ234" s="32"/>
      <c r="JK234" s="32"/>
      <c r="JL234" s="32"/>
      <c r="JM234" s="32"/>
      <c r="JN234" s="32"/>
      <c r="JO234" s="32"/>
      <c r="JP234" s="32"/>
      <c r="JQ234" s="32"/>
      <c r="JR234" s="32"/>
      <c r="JS234" s="32"/>
      <c r="JT234" s="32"/>
      <c r="JU234" s="32"/>
      <c r="JV234" s="32"/>
      <c r="JW234" s="32"/>
      <c r="JX234" s="32"/>
      <c r="JY234" s="32"/>
      <c r="JZ234" s="32"/>
      <c r="KA234" s="32"/>
      <c r="KB234" s="32"/>
      <c r="KC234" s="32"/>
      <c r="KD234" s="32"/>
      <c r="KE234" s="32"/>
      <c r="KF234" s="32"/>
      <c r="KG234" s="32"/>
      <c r="KH234" s="32"/>
      <c r="KI234" s="32"/>
      <c r="KJ234" s="32"/>
      <c r="KK234" s="32"/>
      <c r="KL234" s="32"/>
      <c r="KM234" s="32"/>
      <c r="KN234" s="32"/>
      <c r="KO234" s="32"/>
      <c r="KP234" s="32"/>
      <c r="KQ234" s="32"/>
      <c r="KR234" s="32"/>
      <c r="KS234" s="32"/>
      <c r="KT234" s="32"/>
      <c r="KU234" s="32"/>
      <c r="KV234" s="32"/>
      <c r="KW234" s="32"/>
      <c r="KX234" s="32"/>
      <c r="KY234" s="32"/>
      <c r="KZ234" s="32"/>
      <c r="LA234" s="32"/>
      <c r="LB234" s="32"/>
      <c r="LC234" s="32"/>
      <c r="LD234" s="32"/>
      <c r="LE234" s="32"/>
      <c r="LF234" s="32"/>
      <c r="LG234" s="32"/>
      <c r="LH234" s="32"/>
      <c r="LI234" s="32"/>
      <c r="LJ234" s="32"/>
      <c r="LK234" s="32"/>
      <c r="LL234" s="32"/>
      <c r="LM234" s="32"/>
      <c r="LN234" s="32"/>
      <c r="LO234" s="32"/>
      <c r="LP234" s="32"/>
      <c r="LQ234" s="32"/>
    </row>
    <row r="235" spans="2:329" x14ac:dyDescent="0.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c r="IM235" s="32"/>
      <c r="IN235" s="32"/>
      <c r="IO235" s="32"/>
      <c r="IP235" s="32"/>
      <c r="IQ235" s="32"/>
      <c r="IR235" s="32"/>
      <c r="IS235" s="32"/>
      <c r="IT235" s="32"/>
      <c r="IU235" s="32"/>
      <c r="IV235" s="32"/>
      <c r="IW235" s="32"/>
      <c r="IX235" s="32"/>
      <c r="IY235" s="32"/>
      <c r="IZ235" s="32"/>
      <c r="JA235" s="32"/>
      <c r="JB235" s="32"/>
      <c r="JC235" s="32"/>
      <c r="JD235" s="32"/>
      <c r="JE235" s="32"/>
      <c r="JF235" s="32"/>
      <c r="JG235" s="32"/>
      <c r="JH235" s="32"/>
      <c r="JI235" s="32"/>
      <c r="JJ235" s="32"/>
      <c r="JK235" s="32"/>
      <c r="JL235" s="32"/>
      <c r="JM235" s="32"/>
      <c r="JN235" s="32"/>
      <c r="JO235" s="32"/>
      <c r="JP235" s="32"/>
      <c r="JQ235" s="32"/>
      <c r="JR235" s="32"/>
      <c r="JS235" s="32"/>
      <c r="JT235" s="32"/>
      <c r="JU235" s="32"/>
      <c r="JV235" s="32"/>
      <c r="JW235" s="32"/>
      <c r="JX235" s="32"/>
      <c r="JY235" s="32"/>
      <c r="JZ235" s="32"/>
      <c r="KA235" s="32"/>
      <c r="KB235" s="32"/>
      <c r="KC235" s="32"/>
      <c r="KD235" s="32"/>
      <c r="KE235" s="32"/>
      <c r="KF235" s="32"/>
      <c r="KG235" s="32"/>
      <c r="KH235" s="32"/>
      <c r="KI235" s="32"/>
      <c r="KJ235" s="32"/>
      <c r="KK235" s="32"/>
      <c r="KL235" s="32"/>
      <c r="KM235" s="32"/>
      <c r="KN235" s="32"/>
      <c r="KO235" s="32"/>
      <c r="KP235" s="32"/>
      <c r="KQ235" s="32"/>
      <c r="KR235" s="32"/>
      <c r="KS235" s="32"/>
      <c r="KT235" s="32"/>
      <c r="KU235" s="32"/>
      <c r="KV235" s="32"/>
      <c r="KW235" s="32"/>
      <c r="KX235" s="32"/>
      <c r="KY235" s="32"/>
      <c r="KZ235" s="32"/>
      <c r="LA235" s="32"/>
      <c r="LB235" s="32"/>
      <c r="LC235" s="32"/>
      <c r="LD235" s="32"/>
      <c r="LE235" s="32"/>
      <c r="LF235" s="32"/>
      <c r="LG235" s="32"/>
      <c r="LH235" s="32"/>
      <c r="LI235" s="32"/>
      <c r="LJ235" s="32"/>
      <c r="LK235" s="32"/>
      <c r="LL235" s="32"/>
      <c r="LM235" s="32"/>
      <c r="LN235" s="32"/>
      <c r="LO235" s="32"/>
      <c r="LP235" s="32"/>
      <c r="LQ235" s="32"/>
    </row>
    <row r="236" spans="2:329" x14ac:dyDescent="0.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c r="IR236" s="32"/>
      <c r="IS236" s="32"/>
      <c r="IT236" s="32"/>
      <c r="IU236" s="32"/>
      <c r="IV236" s="32"/>
      <c r="IW236" s="32"/>
      <c r="IX236" s="32"/>
      <c r="IY236" s="32"/>
      <c r="IZ236" s="32"/>
      <c r="JA236" s="32"/>
      <c r="JB236" s="32"/>
      <c r="JC236" s="32"/>
      <c r="JD236" s="32"/>
      <c r="JE236" s="32"/>
      <c r="JF236" s="32"/>
      <c r="JG236" s="32"/>
      <c r="JH236" s="32"/>
      <c r="JI236" s="32"/>
      <c r="JJ236" s="32"/>
      <c r="JK236" s="32"/>
      <c r="JL236" s="32"/>
      <c r="JM236" s="32"/>
      <c r="JN236" s="32"/>
      <c r="JO236" s="32"/>
      <c r="JP236" s="32"/>
      <c r="JQ236" s="32"/>
      <c r="JR236" s="32"/>
      <c r="JS236" s="32"/>
      <c r="JT236" s="32"/>
      <c r="JU236" s="32"/>
      <c r="JV236" s="32"/>
      <c r="JW236" s="32"/>
      <c r="JX236" s="32"/>
      <c r="JY236" s="32"/>
      <c r="JZ236" s="32"/>
      <c r="KA236" s="32"/>
      <c r="KB236" s="32"/>
      <c r="KC236" s="32"/>
      <c r="KD236" s="32"/>
      <c r="KE236" s="32"/>
      <c r="KF236" s="32"/>
      <c r="KG236" s="32"/>
      <c r="KH236" s="32"/>
      <c r="KI236" s="32"/>
      <c r="KJ236" s="32"/>
      <c r="KK236" s="32"/>
      <c r="KL236" s="32"/>
      <c r="KM236" s="32"/>
      <c r="KN236" s="32"/>
      <c r="KO236" s="32"/>
      <c r="KP236" s="32"/>
      <c r="KQ236" s="32"/>
      <c r="KR236" s="32"/>
      <c r="KS236" s="32"/>
      <c r="KT236" s="32"/>
      <c r="KU236" s="32"/>
      <c r="KV236" s="32"/>
      <c r="KW236" s="32"/>
      <c r="KX236" s="32"/>
      <c r="KY236" s="32"/>
      <c r="KZ236" s="32"/>
      <c r="LA236" s="32"/>
      <c r="LB236" s="32"/>
      <c r="LC236" s="32"/>
      <c r="LD236" s="32"/>
      <c r="LE236" s="32"/>
      <c r="LF236" s="32"/>
      <c r="LG236" s="32"/>
      <c r="LH236" s="32"/>
      <c r="LI236" s="32"/>
      <c r="LJ236" s="32"/>
      <c r="LK236" s="32"/>
      <c r="LL236" s="32"/>
      <c r="LM236" s="32"/>
      <c r="LN236" s="32"/>
      <c r="LO236" s="32"/>
      <c r="LP236" s="32"/>
      <c r="LQ236" s="32"/>
    </row>
    <row r="237" spans="2:329" x14ac:dyDescent="0.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c r="IR237" s="32"/>
      <c r="IS237" s="32"/>
      <c r="IT237" s="32"/>
      <c r="IU237" s="32"/>
      <c r="IV237" s="32"/>
      <c r="IW237" s="32"/>
      <c r="IX237" s="32"/>
      <c r="IY237" s="32"/>
      <c r="IZ237" s="32"/>
      <c r="JA237" s="32"/>
      <c r="JB237" s="32"/>
      <c r="JC237" s="32"/>
      <c r="JD237" s="32"/>
      <c r="JE237" s="32"/>
      <c r="JF237" s="32"/>
      <c r="JG237" s="32"/>
      <c r="JH237" s="32"/>
      <c r="JI237" s="32"/>
      <c r="JJ237" s="32"/>
      <c r="JK237" s="32"/>
      <c r="JL237" s="32"/>
      <c r="JM237" s="32"/>
      <c r="JN237" s="32"/>
      <c r="JO237" s="32"/>
      <c r="JP237" s="32"/>
      <c r="JQ237" s="32"/>
      <c r="JR237" s="32"/>
      <c r="JS237" s="32"/>
      <c r="JT237" s="32"/>
      <c r="JU237" s="32"/>
      <c r="JV237" s="32"/>
      <c r="JW237" s="32"/>
      <c r="JX237" s="32"/>
      <c r="JY237" s="32"/>
      <c r="JZ237" s="32"/>
      <c r="KA237" s="32"/>
      <c r="KB237" s="32"/>
      <c r="KC237" s="32"/>
      <c r="KD237" s="32"/>
      <c r="KE237" s="32"/>
      <c r="KF237" s="32"/>
      <c r="KG237" s="32"/>
      <c r="KH237" s="32"/>
      <c r="KI237" s="32"/>
      <c r="KJ237" s="32"/>
      <c r="KK237" s="32"/>
      <c r="KL237" s="32"/>
      <c r="KM237" s="32"/>
      <c r="KN237" s="32"/>
      <c r="KO237" s="32"/>
      <c r="KP237" s="32"/>
      <c r="KQ237" s="32"/>
      <c r="KR237" s="32"/>
      <c r="KS237" s="32"/>
      <c r="KT237" s="32"/>
      <c r="KU237" s="32"/>
      <c r="KV237" s="32"/>
      <c r="KW237" s="32"/>
      <c r="KX237" s="32"/>
      <c r="KY237" s="32"/>
      <c r="KZ237" s="32"/>
      <c r="LA237" s="32"/>
      <c r="LB237" s="32"/>
      <c r="LC237" s="32"/>
      <c r="LD237" s="32"/>
      <c r="LE237" s="32"/>
      <c r="LF237" s="32"/>
      <c r="LG237" s="32"/>
      <c r="LH237" s="32"/>
      <c r="LI237" s="32"/>
      <c r="LJ237" s="32"/>
      <c r="LK237" s="32"/>
      <c r="LL237" s="32"/>
      <c r="LM237" s="32"/>
      <c r="LN237" s="32"/>
      <c r="LO237" s="32"/>
      <c r="LP237" s="32"/>
      <c r="LQ237" s="32"/>
    </row>
    <row r="238" spans="2:329" x14ac:dyDescent="0.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c r="HS238" s="32"/>
      <c r="HT238" s="32"/>
      <c r="HU238" s="32"/>
      <c r="HV238" s="32"/>
      <c r="HW238" s="32"/>
      <c r="HX238" s="32"/>
      <c r="HY238" s="32"/>
      <c r="HZ238" s="32"/>
      <c r="IA238" s="32"/>
      <c r="IB238" s="32"/>
      <c r="IC238" s="32"/>
      <c r="ID238" s="32"/>
      <c r="IE238" s="32"/>
      <c r="IF238" s="32"/>
      <c r="IG238" s="32"/>
      <c r="IH238" s="32"/>
      <c r="II238" s="32"/>
      <c r="IJ238" s="32"/>
      <c r="IK238" s="32"/>
      <c r="IL238" s="32"/>
      <c r="IM238" s="32"/>
      <c r="IN238" s="32"/>
      <c r="IO238" s="32"/>
      <c r="IP238" s="32"/>
      <c r="IQ238" s="32"/>
      <c r="IR238" s="32"/>
      <c r="IS238" s="32"/>
      <c r="IT238" s="32"/>
      <c r="IU238" s="32"/>
      <c r="IV238" s="32"/>
      <c r="IW238" s="32"/>
      <c r="IX238" s="32"/>
      <c r="IY238" s="32"/>
      <c r="IZ238" s="32"/>
      <c r="JA238" s="32"/>
      <c r="JB238" s="32"/>
      <c r="JC238" s="32"/>
      <c r="JD238" s="32"/>
      <c r="JE238" s="32"/>
      <c r="JF238" s="32"/>
      <c r="JG238" s="32"/>
      <c r="JH238" s="32"/>
      <c r="JI238" s="32"/>
      <c r="JJ238" s="32"/>
      <c r="JK238" s="32"/>
      <c r="JL238" s="32"/>
      <c r="JM238" s="32"/>
      <c r="JN238" s="32"/>
      <c r="JO238" s="32"/>
      <c r="JP238" s="32"/>
      <c r="JQ238" s="32"/>
      <c r="JR238" s="32"/>
      <c r="JS238" s="32"/>
      <c r="JT238" s="32"/>
      <c r="JU238" s="32"/>
      <c r="JV238" s="32"/>
      <c r="JW238" s="32"/>
      <c r="JX238" s="32"/>
      <c r="JY238" s="32"/>
      <c r="JZ238" s="32"/>
      <c r="KA238" s="32"/>
      <c r="KB238" s="32"/>
      <c r="KC238" s="32"/>
      <c r="KD238" s="32"/>
      <c r="KE238" s="32"/>
      <c r="KF238" s="32"/>
      <c r="KG238" s="32"/>
      <c r="KH238" s="32"/>
      <c r="KI238" s="32"/>
      <c r="KJ238" s="32"/>
      <c r="KK238" s="32"/>
      <c r="KL238" s="32"/>
      <c r="KM238" s="32"/>
      <c r="KN238" s="32"/>
      <c r="KO238" s="32"/>
      <c r="KP238" s="32"/>
      <c r="KQ238" s="32"/>
      <c r="KR238" s="32"/>
      <c r="KS238" s="32"/>
      <c r="KT238" s="32"/>
      <c r="KU238" s="32"/>
      <c r="KV238" s="32"/>
      <c r="KW238" s="32"/>
      <c r="KX238" s="32"/>
      <c r="KY238" s="32"/>
      <c r="KZ238" s="32"/>
      <c r="LA238" s="32"/>
      <c r="LB238" s="32"/>
      <c r="LC238" s="32"/>
      <c r="LD238" s="32"/>
      <c r="LE238" s="32"/>
      <c r="LF238" s="32"/>
      <c r="LG238" s="32"/>
      <c r="LH238" s="32"/>
      <c r="LI238" s="32"/>
      <c r="LJ238" s="32"/>
      <c r="LK238" s="32"/>
      <c r="LL238" s="32"/>
      <c r="LM238" s="32"/>
      <c r="LN238" s="32"/>
      <c r="LO238" s="32"/>
      <c r="LP238" s="32"/>
      <c r="LQ238" s="32"/>
    </row>
    <row r="239" spans="2:329" x14ac:dyDescent="0.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c r="HS239" s="32"/>
      <c r="HT239" s="32"/>
      <c r="HU239" s="32"/>
      <c r="HV239" s="32"/>
      <c r="HW239" s="32"/>
      <c r="HX239" s="32"/>
      <c r="HY239" s="32"/>
      <c r="HZ239" s="32"/>
      <c r="IA239" s="32"/>
      <c r="IB239" s="32"/>
      <c r="IC239" s="32"/>
      <c r="ID239" s="32"/>
      <c r="IE239" s="32"/>
      <c r="IF239" s="32"/>
      <c r="IG239" s="32"/>
      <c r="IH239" s="32"/>
      <c r="II239" s="32"/>
      <c r="IJ239" s="32"/>
      <c r="IK239" s="32"/>
      <c r="IL239" s="32"/>
      <c r="IM239" s="32"/>
      <c r="IN239" s="32"/>
      <c r="IO239" s="32"/>
      <c r="IP239" s="32"/>
      <c r="IQ239" s="32"/>
      <c r="IR239" s="32"/>
      <c r="IS239" s="32"/>
      <c r="IT239" s="32"/>
      <c r="IU239" s="32"/>
      <c r="IV239" s="32"/>
      <c r="IW239" s="32"/>
      <c r="IX239" s="32"/>
      <c r="IY239" s="32"/>
      <c r="IZ239" s="32"/>
      <c r="JA239" s="32"/>
      <c r="JB239" s="32"/>
      <c r="JC239" s="32"/>
      <c r="JD239" s="32"/>
      <c r="JE239" s="32"/>
      <c r="JF239" s="32"/>
      <c r="JG239" s="32"/>
      <c r="JH239" s="32"/>
      <c r="JI239" s="32"/>
      <c r="JJ239" s="32"/>
      <c r="JK239" s="32"/>
      <c r="JL239" s="32"/>
      <c r="JM239" s="32"/>
      <c r="JN239" s="32"/>
      <c r="JO239" s="32"/>
      <c r="JP239" s="32"/>
      <c r="JQ239" s="32"/>
      <c r="JR239" s="32"/>
      <c r="JS239" s="32"/>
      <c r="JT239" s="32"/>
      <c r="JU239" s="32"/>
      <c r="JV239" s="32"/>
      <c r="JW239" s="32"/>
      <c r="JX239" s="32"/>
      <c r="JY239" s="32"/>
      <c r="JZ239" s="32"/>
      <c r="KA239" s="32"/>
      <c r="KB239" s="32"/>
      <c r="KC239" s="32"/>
      <c r="KD239" s="32"/>
      <c r="KE239" s="32"/>
      <c r="KF239" s="32"/>
      <c r="KG239" s="32"/>
      <c r="KH239" s="32"/>
      <c r="KI239" s="32"/>
      <c r="KJ239" s="32"/>
      <c r="KK239" s="32"/>
      <c r="KL239" s="32"/>
      <c r="KM239" s="32"/>
      <c r="KN239" s="32"/>
      <c r="KO239" s="32"/>
      <c r="KP239" s="32"/>
      <c r="KQ239" s="32"/>
      <c r="KR239" s="32"/>
      <c r="KS239" s="32"/>
      <c r="KT239" s="32"/>
      <c r="KU239" s="32"/>
      <c r="KV239" s="32"/>
      <c r="KW239" s="32"/>
      <c r="KX239" s="32"/>
      <c r="KY239" s="32"/>
      <c r="KZ239" s="32"/>
      <c r="LA239" s="32"/>
      <c r="LB239" s="32"/>
      <c r="LC239" s="32"/>
      <c r="LD239" s="32"/>
      <c r="LE239" s="32"/>
      <c r="LF239" s="32"/>
      <c r="LG239" s="32"/>
      <c r="LH239" s="32"/>
      <c r="LI239" s="32"/>
      <c r="LJ239" s="32"/>
      <c r="LK239" s="32"/>
      <c r="LL239" s="32"/>
      <c r="LM239" s="32"/>
      <c r="LN239" s="32"/>
      <c r="LO239" s="32"/>
      <c r="LP239" s="32"/>
      <c r="LQ239" s="32"/>
    </row>
    <row r="240" spans="2:329" x14ac:dyDescent="0.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c r="HS240" s="32"/>
      <c r="HT240" s="32"/>
      <c r="HU240" s="32"/>
      <c r="HV240" s="32"/>
      <c r="HW240" s="32"/>
      <c r="HX240" s="32"/>
      <c r="HY240" s="32"/>
      <c r="HZ240" s="32"/>
      <c r="IA240" s="32"/>
      <c r="IB240" s="32"/>
      <c r="IC240" s="32"/>
      <c r="ID240" s="32"/>
      <c r="IE240" s="32"/>
      <c r="IF240" s="32"/>
      <c r="IG240" s="32"/>
      <c r="IH240" s="32"/>
      <c r="II240" s="32"/>
      <c r="IJ240" s="32"/>
      <c r="IK240" s="32"/>
      <c r="IL240" s="32"/>
      <c r="IM240" s="32"/>
      <c r="IN240" s="32"/>
      <c r="IO240" s="32"/>
      <c r="IP240" s="32"/>
      <c r="IQ240" s="32"/>
      <c r="IR240" s="32"/>
      <c r="IS240" s="32"/>
      <c r="IT240" s="32"/>
      <c r="IU240" s="32"/>
      <c r="IV240" s="32"/>
      <c r="IW240" s="32"/>
      <c r="IX240" s="32"/>
      <c r="IY240" s="32"/>
      <c r="IZ240" s="32"/>
      <c r="JA240" s="32"/>
      <c r="JB240" s="32"/>
      <c r="JC240" s="32"/>
      <c r="JD240" s="32"/>
      <c r="JE240" s="32"/>
      <c r="JF240" s="32"/>
      <c r="JG240" s="32"/>
      <c r="JH240" s="32"/>
      <c r="JI240" s="32"/>
      <c r="JJ240" s="32"/>
      <c r="JK240" s="32"/>
      <c r="JL240" s="32"/>
      <c r="JM240" s="32"/>
      <c r="JN240" s="32"/>
      <c r="JO240" s="32"/>
      <c r="JP240" s="32"/>
      <c r="JQ240" s="32"/>
      <c r="JR240" s="32"/>
      <c r="JS240" s="32"/>
      <c r="JT240" s="32"/>
      <c r="JU240" s="32"/>
      <c r="JV240" s="32"/>
      <c r="JW240" s="32"/>
      <c r="JX240" s="32"/>
      <c r="JY240" s="32"/>
      <c r="JZ240" s="32"/>
      <c r="KA240" s="32"/>
      <c r="KB240" s="32"/>
      <c r="KC240" s="32"/>
      <c r="KD240" s="32"/>
      <c r="KE240" s="32"/>
      <c r="KF240" s="32"/>
      <c r="KG240" s="32"/>
      <c r="KH240" s="32"/>
      <c r="KI240" s="32"/>
      <c r="KJ240" s="32"/>
      <c r="KK240" s="32"/>
      <c r="KL240" s="32"/>
      <c r="KM240" s="32"/>
      <c r="KN240" s="32"/>
      <c r="KO240" s="32"/>
      <c r="KP240" s="32"/>
      <c r="KQ240" s="32"/>
      <c r="KR240" s="32"/>
      <c r="KS240" s="32"/>
      <c r="KT240" s="32"/>
      <c r="KU240" s="32"/>
      <c r="KV240" s="32"/>
      <c r="KW240" s="32"/>
      <c r="KX240" s="32"/>
      <c r="KY240" s="32"/>
      <c r="KZ240" s="32"/>
      <c r="LA240" s="32"/>
      <c r="LB240" s="32"/>
      <c r="LC240" s="32"/>
      <c r="LD240" s="32"/>
      <c r="LE240" s="32"/>
      <c r="LF240" s="32"/>
      <c r="LG240" s="32"/>
      <c r="LH240" s="32"/>
      <c r="LI240" s="32"/>
      <c r="LJ240" s="32"/>
      <c r="LK240" s="32"/>
      <c r="LL240" s="32"/>
      <c r="LM240" s="32"/>
      <c r="LN240" s="32"/>
      <c r="LO240" s="32"/>
      <c r="LP240" s="32"/>
      <c r="LQ240" s="32"/>
    </row>
    <row r="241" spans="2:329" x14ac:dyDescent="0.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c r="HS241" s="32"/>
      <c r="HT241" s="32"/>
      <c r="HU241" s="32"/>
      <c r="HV241" s="32"/>
      <c r="HW241" s="32"/>
      <c r="HX241" s="32"/>
      <c r="HY241" s="32"/>
      <c r="HZ241" s="32"/>
      <c r="IA241" s="32"/>
      <c r="IB241" s="32"/>
      <c r="IC241" s="32"/>
      <c r="ID241" s="32"/>
      <c r="IE241" s="32"/>
      <c r="IF241" s="32"/>
      <c r="IG241" s="32"/>
      <c r="IH241" s="32"/>
      <c r="II241" s="32"/>
      <c r="IJ241" s="32"/>
      <c r="IK241" s="32"/>
      <c r="IL241" s="32"/>
      <c r="IM241" s="32"/>
      <c r="IN241" s="32"/>
      <c r="IO241" s="32"/>
      <c r="IP241" s="32"/>
      <c r="IQ241" s="32"/>
      <c r="IR241" s="32"/>
      <c r="IS241" s="32"/>
      <c r="IT241" s="32"/>
      <c r="IU241" s="32"/>
      <c r="IV241" s="32"/>
      <c r="IW241" s="32"/>
      <c r="IX241" s="32"/>
      <c r="IY241" s="32"/>
      <c r="IZ241" s="32"/>
      <c r="JA241" s="32"/>
      <c r="JB241" s="32"/>
      <c r="JC241" s="32"/>
      <c r="JD241" s="32"/>
      <c r="JE241" s="32"/>
      <c r="JF241" s="32"/>
      <c r="JG241" s="32"/>
      <c r="JH241" s="32"/>
      <c r="JI241" s="32"/>
      <c r="JJ241" s="32"/>
      <c r="JK241" s="32"/>
      <c r="JL241" s="32"/>
      <c r="JM241" s="32"/>
      <c r="JN241" s="32"/>
      <c r="JO241" s="32"/>
      <c r="JP241" s="32"/>
      <c r="JQ241" s="32"/>
      <c r="JR241" s="32"/>
      <c r="JS241" s="32"/>
      <c r="JT241" s="32"/>
      <c r="JU241" s="32"/>
      <c r="JV241" s="32"/>
      <c r="JW241" s="32"/>
      <c r="JX241" s="32"/>
      <c r="JY241" s="32"/>
      <c r="JZ241" s="32"/>
      <c r="KA241" s="32"/>
      <c r="KB241" s="32"/>
      <c r="KC241" s="32"/>
      <c r="KD241" s="32"/>
      <c r="KE241" s="32"/>
      <c r="KF241" s="32"/>
      <c r="KG241" s="32"/>
      <c r="KH241" s="32"/>
      <c r="KI241" s="32"/>
      <c r="KJ241" s="32"/>
      <c r="KK241" s="32"/>
      <c r="KL241" s="32"/>
      <c r="KM241" s="32"/>
      <c r="KN241" s="32"/>
      <c r="KO241" s="32"/>
      <c r="KP241" s="32"/>
      <c r="KQ241" s="32"/>
      <c r="KR241" s="32"/>
      <c r="KS241" s="32"/>
      <c r="KT241" s="32"/>
      <c r="KU241" s="32"/>
      <c r="KV241" s="32"/>
      <c r="KW241" s="32"/>
      <c r="KX241" s="32"/>
      <c r="KY241" s="32"/>
      <c r="KZ241" s="32"/>
      <c r="LA241" s="32"/>
      <c r="LB241" s="32"/>
      <c r="LC241" s="32"/>
      <c r="LD241" s="32"/>
      <c r="LE241" s="32"/>
      <c r="LF241" s="32"/>
      <c r="LG241" s="32"/>
      <c r="LH241" s="32"/>
      <c r="LI241" s="32"/>
      <c r="LJ241" s="32"/>
      <c r="LK241" s="32"/>
      <c r="LL241" s="32"/>
      <c r="LM241" s="32"/>
      <c r="LN241" s="32"/>
      <c r="LO241" s="32"/>
      <c r="LP241" s="32"/>
      <c r="LQ241" s="32"/>
    </row>
    <row r="242" spans="2:329" x14ac:dyDescent="0.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c r="HS242" s="32"/>
      <c r="HT242" s="32"/>
      <c r="HU242" s="32"/>
      <c r="HV242" s="32"/>
      <c r="HW242" s="32"/>
      <c r="HX242" s="32"/>
      <c r="HY242" s="32"/>
      <c r="HZ242" s="32"/>
      <c r="IA242" s="32"/>
      <c r="IB242" s="32"/>
      <c r="IC242" s="32"/>
      <c r="ID242" s="32"/>
      <c r="IE242" s="32"/>
      <c r="IF242" s="32"/>
      <c r="IG242" s="32"/>
      <c r="IH242" s="32"/>
      <c r="II242" s="32"/>
      <c r="IJ242" s="32"/>
      <c r="IK242" s="32"/>
      <c r="IL242" s="32"/>
      <c r="IM242" s="32"/>
      <c r="IN242" s="32"/>
      <c r="IO242" s="32"/>
      <c r="IP242" s="32"/>
      <c r="IQ242" s="32"/>
      <c r="IR242" s="32"/>
      <c r="IS242" s="32"/>
      <c r="IT242" s="32"/>
      <c r="IU242" s="32"/>
      <c r="IV242" s="32"/>
      <c r="IW242" s="32"/>
      <c r="IX242" s="32"/>
      <c r="IY242" s="32"/>
      <c r="IZ242" s="32"/>
      <c r="JA242" s="32"/>
      <c r="JB242" s="32"/>
      <c r="JC242" s="32"/>
      <c r="JD242" s="32"/>
      <c r="JE242" s="32"/>
      <c r="JF242" s="32"/>
      <c r="JG242" s="32"/>
      <c r="JH242" s="32"/>
      <c r="JI242" s="32"/>
      <c r="JJ242" s="32"/>
      <c r="JK242" s="32"/>
      <c r="JL242" s="32"/>
      <c r="JM242" s="32"/>
      <c r="JN242" s="32"/>
      <c r="JO242" s="32"/>
      <c r="JP242" s="32"/>
      <c r="JQ242" s="32"/>
      <c r="JR242" s="32"/>
      <c r="JS242" s="32"/>
      <c r="JT242" s="32"/>
      <c r="JU242" s="32"/>
      <c r="JV242" s="32"/>
      <c r="JW242" s="32"/>
      <c r="JX242" s="32"/>
      <c r="JY242" s="32"/>
      <c r="JZ242" s="32"/>
      <c r="KA242" s="32"/>
      <c r="KB242" s="32"/>
      <c r="KC242" s="32"/>
      <c r="KD242" s="32"/>
      <c r="KE242" s="32"/>
      <c r="KF242" s="32"/>
      <c r="KG242" s="32"/>
      <c r="KH242" s="32"/>
      <c r="KI242" s="32"/>
      <c r="KJ242" s="32"/>
      <c r="KK242" s="32"/>
      <c r="KL242" s="32"/>
      <c r="KM242" s="32"/>
      <c r="KN242" s="32"/>
      <c r="KO242" s="32"/>
      <c r="KP242" s="32"/>
      <c r="KQ242" s="32"/>
      <c r="KR242" s="32"/>
      <c r="KS242" s="32"/>
      <c r="KT242" s="32"/>
      <c r="KU242" s="32"/>
      <c r="KV242" s="32"/>
      <c r="KW242" s="32"/>
      <c r="KX242" s="32"/>
      <c r="KY242" s="32"/>
      <c r="KZ242" s="32"/>
      <c r="LA242" s="32"/>
      <c r="LB242" s="32"/>
      <c r="LC242" s="32"/>
      <c r="LD242" s="32"/>
      <c r="LE242" s="32"/>
      <c r="LF242" s="32"/>
      <c r="LG242" s="32"/>
      <c r="LH242" s="32"/>
      <c r="LI242" s="32"/>
      <c r="LJ242" s="32"/>
      <c r="LK242" s="32"/>
      <c r="LL242" s="32"/>
      <c r="LM242" s="32"/>
      <c r="LN242" s="32"/>
      <c r="LO242" s="32"/>
      <c r="LP242" s="32"/>
      <c r="LQ242" s="32"/>
    </row>
    <row r="243" spans="2:329" x14ac:dyDescent="0.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c r="HS243" s="32"/>
      <c r="HT243" s="32"/>
      <c r="HU243" s="32"/>
      <c r="HV243" s="32"/>
      <c r="HW243" s="32"/>
      <c r="HX243" s="32"/>
      <c r="HY243" s="32"/>
      <c r="HZ243" s="32"/>
      <c r="IA243" s="32"/>
      <c r="IB243" s="32"/>
      <c r="IC243" s="32"/>
      <c r="ID243" s="32"/>
      <c r="IE243" s="32"/>
      <c r="IF243" s="32"/>
      <c r="IG243" s="32"/>
      <c r="IH243" s="32"/>
      <c r="II243" s="32"/>
      <c r="IJ243" s="32"/>
      <c r="IK243" s="32"/>
      <c r="IL243" s="32"/>
      <c r="IM243" s="32"/>
      <c r="IN243" s="32"/>
      <c r="IO243" s="32"/>
      <c r="IP243" s="32"/>
      <c r="IQ243" s="32"/>
      <c r="IR243" s="32"/>
      <c r="IS243" s="32"/>
      <c r="IT243" s="32"/>
      <c r="IU243" s="32"/>
      <c r="IV243" s="32"/>
      <c r="IW243" s="32"/>
      <c r="IX243" s="32"/>
      <c r="IY243" s="32"/>
      <c r="IZ243" s="32"/>
      <c r="JA243" s="32"/>
      <c r="JB243" s="32"/>
      <c r="JC243" s="32"/>
      <c r="JD243" s="32"/>
      <c r="JE243" s="32"/>
      <c r="JF243" s="32"/>
      <c r="JG243" s="32"/>
      <c r="JH243" s="32"/>
      <c r="JI243" s="32"/>
      <c r="JJ243" s="32"/>
      <c r="JK243" s="32"/>
      <c r="JL243" s="32"/>
      <c r="JM243" s="32"/>
      <c r="JN243" s="32"/>
      <c r="JO243" s="32"/>
      <c r="JP243" s="32"/>
      <c r="JQ243" s="32"/>
      <c r="JR243" s="32"/>
      <c r="JS243" s="32"/>
      <c r="JT243" s="32"/>
      <c r="JU243" s="32"/>
      <c r="JV243" s="32"/>
      <c r="JW243" s="32"/>
      <c r="JX243" s="32"/>
      <c r="JY243" s="32"/>
      <c r="JZ243" s="32"/>
      <c r="KA243" s="32"/>
      <c r="KB243" s="32"/>
      <c r="KC243" s="32"/>
      <c r="KD243" s="32"/>
      <c r="KE243" s="32"/>
      <c r="KF243" s="32"/>
      <c r="KG243" s="32"/>
      <c r="KH243" s="32"/>
      <c r="KI243" s="32"/>
      <c r="KJ243" s="32"/>
      <c r="KK243" s="32"/>
      <c r="KL243" s="32"/>
      <c r="KM243" s="32"/>
      <c r="KN243" s="32"/>
      <c r="KO243" s="32"/>
      <c r="KP243" s="32"/>
      <c r="KQ243" s="32"/>
      <c r="KR243" s="32"/>
      <c r="KS243" s="32"/>
      <c r="KT243" s="32"/>
      <c r="KU243" s="32"/>
      <c r="KV243" s="32"/>
      <c r="KW243" s="32"/>
      <c r="KX243" s="32"/>
      <c r="KY243" s="32"/>
      <c r="KZ243" s="32"/>
      <c r="LA243" s="32"/>
      <c r="LB243" s="32"/>
      <c r="LC243" s="32"/>
      <c r="LD243" s="32"/>
      <c r="LE243" s="32"/>
      <c r="LF243" s="32"/>
      <c r="LG243" s="32"/>
      <c r="LH243" s="32"/>
      <c r="LI243" s="32"/>
      <c r="LJ243" s="32"/>
      <c r="LK243" s="32"/>
      <c r="LL243" s="32"/>
      <c r="LM243" s="32"/>
      <c r="LN243" s="32"/>
      <c r="LO243" s="32"/>
      <c r="LP243" s="32"/>
      <c r="LQ243" s="32"/>
    </row>
    <row r="244" spans="2:329" x14ac:dyDescent="0.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c r="HS244" s="32"/>
      <c r="HT244" s="32"/>
      <c r="HU244" s="32"/>
      <c r="HV244" s="32"/>
      <c r="HW244" s="32"/>
      <c r="HX244" s="32"/>
      <c r="HY244" s="32"/>
      <c r="HZ244" s="32"/>
      <c r="IA244" s="32"/>
      <c r="IB244" s="32"/>
      <c r="IC244" s="32"/>
      <c r="ID244" s="32"/>
      <c r="IE244" s="32"/>
      <c r="IF244" s="32"/>
      <c r="IG244" s="32"/>
      <c r="IH244" s="32"/>
      <c r="II244" s="32"/>
      <c r="IJ244" s="32"/>
      <c r="IK244" s="32"/>
      <c r="IL244" s="32"/>
      <c r="IM244" s="32"/>
      <c r="IN244" s="32"/>
      <c r="IO244" s="32"/>
      <c r="IP244" s="32"/>
      <c r="IQ244" s="32"/>
      <c r="IR244" s="32"/>
      <c r="IS244" s="32"/>
      <c r="IT244" s="32"/>
      <c r="IU244" s="32"/>
      <c r="IV244" s="32"/>
      <c r="IW244" s="32"/>
      <c r="IX244" s="32"/>
      <c r="IY244" s="32"/>
      <c r="IZ244" s="32"/>
      <c r="JA244" s="32"/>
      <c r="JB244" s="32"/>
      <c r="JC244" s="32"/>
      <c r="JD244" s="32"/>
      <c r="JE244" s="32"/>
      <c r="JF244" s="32"/>
      <c r="JG244" s="32"/>
      <c r="JH244" s="32"/>
      <c r="JI244" s="32"/>
      <c r="JJ244" s="32"/>
      <c r="JK244" s="32"/>
      <c r="JL244" s="32"/>
      <c r="JM244" s="32"/>
      <c r="JN244" s="32"/>
      <c r="JO244" s="32"/>
      <c r="JP244" s="32"/>
      <c r="JQ244" s="32"/>
      <c r="JR244" s="32"/>
      <c r="JS244" s="32"/>
      <c r="JT244" s="32"/>
      <c r="JU244" s="32"/>
      <c r="JV244" s="32"/>
      <c r="JW244" s="32"/>
      <c r="JX244" s="32"/>
      <c r="JY244" s="32"/>
      <c r="JZ244" s="32"/>
      <c r="KA244" s="32"/>
      <c r="KB244" s="32"/>
      <c r="KC244" s="32"/>
      <c r="KD244" s="32"/>
      <c r="KE244" s="32"/>
      <c r="KF244" s="32"/>
      <c r="KG244" s="32"/>
      <c r="KH244" s="32"/>
      <c r="KI244" s="32"/>
      <c r="KJ244" s="32"/>
      <c r="KK244" s="32"/>
      <c r="KL244" s="32"/>
      <c r="KM244" s="32"/>
      <c r="KN244" s="32"/>
      <c r="KO244" s="32"/>
      <c r="KP244" s="32"/>
      <c r="KQ244" s="32"/>
      <c r="KR244" s="32"/>
      <c r="KS244" s="32"/>
      <c r="KT244" s="32"/>
      <c r="KU244" s="32"/>
      <c r="KV244" s="32"/>
      <c r="KW244" s="32"/>
      <c r="KX244" s="32"/>
      <c r="KY244" s="32"/>
      <c r="KZ244" s="32"/>
      <c r="LA244" s="32"/>
      <c r="LB244" s="32"/>
      <c r="LC244" s="32"/>
      <c r="LD244" s="32"/>
      <c r="LE244" s="32"/>
      <c r="LF244" s="32"/>
      <c r="LG244" s="32"/>
      <c r="LH244" s="32"/>
      <c r="LI244" s="32"/>
      <c r="LJ244" s="32"/>
      <c r="LK244" s="32"/>
      <c r="LL244" s="32"/>
      <c r="LM244" s="32"/>
      <c r="LN244" s="32"/>
      <c r="LO244" s="32"/>
      <c r="LP244" s="32"/>
      <c r="LQ244" s="32"/>
    </row>
    <row r="245" spans="2:329" x14ac:dyDescent="0.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c r="HS245" s="32"/>
      <c r="HT245" s="32"/>
      <c r="HU245" s="32"/>
      <c r="HV245" s="32"/>
      <c r="HW245" s="32"/>
      <c r="HX245" s="32"/>
      <c r="HY245" s="32"/>
      <c r="HZ245" s="32"/>
      <c r="IA245" s="32"/>
      <c r="IB245" s="32"/>
      <c r="IC245" s="32"/>
      <c r="ID245" s="32"/>
      <c r="IE245" s="32"/>
      <c r="IF245" s="32"/>
      <c r="IG245" s="32"/>
      <c r="IH245" s="32"/>
      <c r="II245" s="32"/>
      <c r="IJ245" s="32"/>
      <c r="IK245" s="32"/>
      <c r="IL245" s="32"/>
      <c r="IM245" s="32"/>
      <c r="IN245" s="32"/>
      <c r="IO245" s="32"/>
      <c r="IP245" s="32"/>
      <c r="IQ245" s="32"/>
      <c r="IR245" s="32"/>
      <c r="IS245" s="32"/>
      <c r="IT245" s="32"/>
      <c r="IU245" s="32"/>
      <c r="IV245" s="32"/>
      <c r="IW245" s="32"/>
      <c r="IX245" s="32"/>
      <c r="IY245" s="32"/>
      <c r="IZ245" s="32"/>
      <c r="JA245" s="32"/>
      <c r="JB245" s="32"/>
      <c r="JC245" s="32"/>
      <c r="JD245" s="32"/>
      <c r="JE245" s="32"/>
      <c r="JF245" s="32"/>
      <c r="JG245" s="32"/>
      <c r="JH245" s="32"/>
      <c r="JI245" s="32"/>
      <c r="JJ245" s="32"/>
      <c r="JK245" s="32"/>
      <c r="JL245" s="32"/>
      <c r="JM245" s="32"/>
      <c r="JN245" s="32"/>
      <c r="JO245" s="32"/>
      <c r="JP245" s="32"/>
      <c r="JQ245" s="32"/>
      <c r="JR245" s="32"/>
      <c r="JS245" s="32"/>
      <c r="JT245" s="32"/>
      <c r="JU245" s="32"/>
      <c r="JV245" s="32"/>
      <c r="JW245" s="32"/>
      <c r="JX245" s="32"/>
      <c r="JY245" s="32"/>
      <c r="JZ245" s="32"/>
      <c r="KA245" s="32"/>
      <c r="KB245" s="32"/>
      <c r="KC245" s="32"/>
      <c r="KD245" s="32"/>
      <c r="KE245" s="32"/>
      <c r="KF245" s="32"/>
      <c r="KG245" s="32"/>
      <c r="KH245" s="32"/>
      <c r="KI245" s="32"/>
      <c r="KJ245" s="32"/>
      <c r="KK245" s="32"/>
      <c r="KL245" s="32"/>
      <c r="KM245" s="32"/>
      <c r="KN245" s="32"/>
      <c r="KO245" s="32"/>
      <c r="KP245" s="32"/>
      <c r="KQ245" s="32"/>
      <c r="KR245" s="32"/>
      <c r="KS245" s="32"/>
      <c r="KT245" s="32"/>
      <c r="KU245" s="32"/>
      <c r="KV245" s="32"/>
      <c r="KW245" s="32"/>
      <c r="KX245" s="32"/>
      <c r="KY245" s="32"/>
      <c r="KZ245" s="32"/>
      <c r="LA245" s="32"/>
      <c r="LB245" s="32"/>
      <c r="LC245" s="32"/>
      <c r="LD245" s="32"/>
      <c r="LE245" s="32"/>
      <c r="LF245" s="32"/>
      <c r="LG245" s="32"/>
      <c r="LH245" s="32"/>
      <c r="LI245" s="32"/>
      <c r="LJ245" s="32"/>
      <c r="LK245" s="32"/>
      <c r="LL245" s="32"/>
      <c r="LM245" s="32"/>
      <c r="LN245" s="32"/>
      <c r="LO245" s="32"/>
      <c r="LP245" s="32"/>
      <c r="LQ245" s="32"/>
    </row>
    <row r="246" spans="2:329" x14ac:dyDescent="0.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c r="HS246" s="32"/>
      <c r="HT246" s="32"/>
      <c r="HU246" s="32"/>
      <c r="HV246" s="32"/>
      <c r="HW246" s="32"/>
      <c r="HX246" s="32"/>
      <c r="HY246" s="32"/>
      <c r="HZ246" s="32"/>
      <c r="IA246" s="32"/>
      <c r="IB246" s="32"/>
      <c r="IC246" s="32"/>
      <c r="ID246" s="32"/>
      <c r="IE246" s="32"/>
      <c r="IF246" s="32"/>
      <c r="IG246" s="32"/>
      <c r="IH246" s="32"/>
      <c r="II246" s="32"/>
      <c r="IJ246" s="32"/>
      <c r="IK246" s="32"/>
      <c r="IL246" s="32"/>
      <c r="IM246" s="32"/>
      <c r="IN246" s="32"/>
      <c r="IO246" s="32"/>
      <c r="IP246" s="32"/>
      <c r="IQ246" s="32"/>
      <c r="IR246" s="32"/>
      <c r="IS246" s="32"/>
      <c r="IT246" s="32"/>
      <c r="IU246" s="32"/>
      <c r="IV246" s="32"/>
      <c r="IW246" s="32"/>
      <c r="IX246" s="32"/>
      <c r="IY246" s="32"/>
      <c r="IZ246" s="32"/>
      <c r="JA246" s="32"/>
      <c r="JB246" s="32"/>
      <c r="JC246" s="32"/>
      <c r="JD246" s="32"/>
      <c r="JE246" s="32"/>
      <c r="JF246" s="32"/>
      <c r="JG246" s="32"/>
      <c r="JH246" s="32"/>
      <c r="JI246" s="32"/>
      <c r="JJ246" s="32"/>
      <c r="JK246" s="32"/>
      <c r="JL246" s="32"/>
      <c r="JM246" s="32"/>
      <c r="JN246" s="32"/>
      <c r="JO246" s="32"/>
      <c r="JP246" s="32"/>
      <c r="JQ246" s="32"/>
      <c r="JR246" s="32"/>
      <c r="JS246" s="32"/>
      <c r="JT246" s="32"/>
      <c r="JU246" s="32"/>
      <c r="JV246" s="32"/>
      <c r="JW246" s="32"/>
      <c r="JX246" s="32"/>
      <c r="JY246" s="32"/>
      <c r="JZ246" s="32"/>
      <c r="KA246" s="32"/>
      <c r="KB246" s="32"/>
      <c r="KC246" s="32"/>
      <c r="KD246" s="32"/>
      <c r="KE246" s="32"/>
      <c r="KF246" s="32"/>
      <c r="KG246" s="32"/>
      <c r="KH246" s="32"/>
      <c r="KI246" s="32"/>
      <c r="KJ246" s="32"/>
      <c r="KK246" s="32"/>
      <c r="KL246" s="32"/>
      <c r="KM246" s="32"/>
      <c r="KN246" s="32"/>
      <c r="KO246" s="32"/>
      <c r="KP246" s="32"/>
      <c r="KQ246" s="32"/>
      <c r="KR246" s="32"/>
      <c r="KS246" s="32"/>
      <c r="KT246" s="32"/>
      <c r="KU246" s="32"/>
      <c r="KV246" s="32"/>
      <c r="KW246" s="32"/>
      <c r="KX246" s="32"/>
      <c r="KY246" s="32"/>
      <c r="KZ246" s="32"/>
      <c r="LA246" s="32"/>
      <c r="LB246" s="32"/>
      <c r="LC246" s="32"/>
      <c r="LD246" s="32"/>
      <c r="LE246" s="32"/>
      <c r="LF246" s="32"/>
      <c r="LG246" s="32"/>
      <c r="LH246" s="32"/>
      <c r="LI246" s="32"/>
      <c r="LJ246" s="32"/>
      <c r="LK246" s="32"/>
      <c r="LL246" s="32"/>
      <c r="LM246" s="32"/>
      <c r="LN246" s="32"/>
      <c r="LO246" s="32"/>
      <c r="LP246" s="32"/>
      <c r="LQ246" s="32"/>
    </row>
    <row r="247" spans="2:329" x14ac:dyDescent="0.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c r="HS247" s="32"/>
      <c r="HT247" s="32"/>
      <c r="HU247" s="32"/>
      <c r="HV247" s="32"/>
      <c r="HW247" s="32"/>
      <c r="HX247" s="32"/>
      <c r="HY247" s="32"/>
      <c r="HZ247" s="32"/>
      <c r="IA247" s="32"/>
      <c r="IB247" s="32"/>
      <c r="IC247" s="32"/>
      <c r="ID247" s="32"/>
      <c r="IE247" s="32"/>
      <c r="IF247" s="32"/>
      <c r="IG247" s="32"/>
      <c r="IH247" s="32"/>
      <c r="II247" s="32"/>
      <c r="IJ247" s="32"/>
      <c r="IK247" s="32"/>
      <c r="IL247" s="32"/>
      <c r="IM247" s="32"/>
      <c r="IN247" s="32"/>
      <c r="IO247" s="32"/>
      <c r="IP247" s="32"/>
      <c r="IQ247" s="32"/>
      <c r="IR247" s="32"/>
      <c r="IS247" s="32"/>
      <c r="IT247" s="32"/>
      <c r="IU247" s="32"/>
      <c r="IV247" s="32"/>
      <c r="IW247" s="32"/>
      <c r="IX247" s="32"/>
      <c r="IY247" s="32"/>
      <c r="IZ247" s="32"/>
      <c r="JA247" s="32"/>
      <c r="JB247" s="32"/>
      <c r="JC247" s="32"/>
      <c r="JD247" s="32"/>
      <c r="JE247" s="32"/>
      <c r="JF247" s="32"/>
      <c r="JG247" s="32"/>
      <c r="JH247" s="32"/>
      <c r="JI247" s="32"/>
      <c r="JJ247" s="32"/>
      <c r="JK247" s="32"/>
      <c r="JL247" s="32"/>
      <c r="JM247" s="32"/>
      <c r="JN247" s="32"/>
      <c r="JO247" s="32"/>
      <c r="JP247" s="32"/>
      <c r="JQ247" s="32"/>
      <c r="JR247" s="32"/>
      <c r="JS247" s="32"/>
      <c r="JT247" s="32"/>
      <c r="JU247" s="32"/>
      <c r="JV247" s="32"/>
      <c r="JW247" s="32"/>
      <c r="JX247" s="32"/>
      <c r="JY247" s="32"/>
      <c r="JZ247" s="32"/>
      <c r="KA247" s="32"/>
      <c r="KB247" s="32"/>
      <c r="KC247" s="32"/>
      <c r="KD247" s="32"/>
      <c r="KE247" s="32"/>
      <c r="KF247" s="32"/>
      <c r="KG247" s="32"/>
      <c r="KH247" s="32"/>
      <c r="KI247" s="32"/>
      <c r="KJ247" s="32"/>
      <c r="KK247" s="32"/>
      <c r="KL247" s="32"/>
      <c r="KM247" s="32"/>
      <c r="KN247" s="32"/>
      <c r="KO247" s="32"/>
      <c r="KP247" s="32"/>
      <c r="KQ247" s="32"/>
      <c r="KR247" s="32"/>
      <c r="KS247" s="32"/>
      <c r="KT247" s="32"/>
      <c r="KU247" s="32"/>
      <c r="KV247" s="32"/>
      <c r="KW247" s="32"/>
      <c r="KX247" s="32"/>
      <c r="KY247" s="32"/>
      <c r="KZ247" s="32"/>
      <c r="LA247" s="32"/>
      <c r="LB247" s="32"/>
      <c r="LC247" s="32"/>
      <c r="LD247" s="32"/>
      <c r="LE247" s="32"/>
      <c r="LF247" s="32"/>
      <c r="LG247" s="32"/>
      <c r="LH247" s="32"/>
      <c r="LI247" s="32"/>
      <c r="LJ247" s="32"/>
      <c r="LK247" s="32"/>
      <c r="LL247" s="32"/>
      <c r="LM247" s="32"/>
      <c r="LN247" s="32"/>
      <c r="LO247" s="32"/>
      <c r="LP247" s="32"/>
      <c r="LQ247" s="32"/>
    </row>
    <row r="248" spans="2:329" x14ac:dyDescent="0.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c r="HS248" s="32"/>
      <c r="HT248" s="32"/>
      <c r="HU248" s="32"/>
      <c r="HV248" s="32"/>
      <c r="HW248" s="32"/>
      <c r="HX248" s="32"/>
      <c r="HY248" s="32"/>
      <c r="HZ248" s="32"/>
      <c r="IA248" s="32"/>
      <c r="IB248" s="32"/>
      <c r="IC248" s="32"/>
      <c r="ID248" s="32"/>
      <c r="IE248" s="32"/>
      <c r="IF248" s="32"/>
      <c r="IG248" s="32"/>
      <c r="IH248" s="32"/>
      <c r="II248" s="32"/>
      <c r="IJ248" s="32"/>
      <c r="IK248" s="32"/>
      <c r="IL248" s="32"/>
      <c r="IM248" s="32"/>
      <c r="IN248" s="32"/>
      <c r="IO248" s="32"/>
      <c r="IP248" s="32"/>
      <c r="IQ248" s="32"/>
      <c r="IR248" s="32"/>
      <c r="IS248" s="32"/>
      <c r="IT248" s="32"/>
      <c r="IU248" s="32"/>
      <c r="IV248" s="32"/>
      <c r="IW248" s="32"/>
      <c r="IX248" s="32"/>
      <c r="IY248" s="32"/>
      <c r="IZ248" s="32"/>
      <c r="JA248" s="32"/>
      <c r="JB248" s="32"/>
      <c r="JC248" s="32"/>
      <c r="JD248" s="32"/>
      <c r="JE248" s="32"/>
      <c r="JF248" s="32"/>
      <c r="JG248" s="32"/>
      <c r="JH248" s="32"/>
      <c r="JI248" s="32"/>
      <c r="JJ248" s="32"/>
      <c r="JK248" s="32"/>
      <c r="JL248" s="32"/>
      <c r="JM248" s="32"/>
      <c r="JN248" s="32"/>
      <c r="JO248" s="32"/>
      <c r="JP248" s="32"/>
      <c r="JQ248" s="32"/>
      <c r="JR248" s="32"/>
      <c r="JS248" s="32"/>
      <c r="JT248" s="32"/>
      <c r="JU248" s="32"/>
      <c r="JV248" s="32"/>
      <c r="JW248" s="32"/>
      <c r="JX248" s="32"/>
      <c r="JY248" s="32"/>
      <c r="JZ248" s="32"/>
      <c r="KA248" s="32"/>
      <c r="KB248" s="32"/>
      <c r="KC248" s="32"/>
      <c r="KD248" s="32"/>
      <c r="KE248" s="32"/>
      <c r="KF248" s="32"/>
      <c r="KG248" s="32"/>
      <c r="KH248" s="32"/>
      <c r="KI248" s="32"/>
      <c r="KJ248" s="32"/>
      <c r="KK248" s="32"/>
      <c r="KL248" s="32"/>
      <c r="KM248" s="32"/>
      <c r="KN248" s="32"/>
      <c r="KO248" s="32"/>
      <c r="KP248" s="32"/>
      <c r="KQ248" s="32"/>
      <c r="KR248" s="32"/>
      <c r="KS248" s="32"/>
      <c r="KT248" s="32"/>
      <c r="KU248" s="32"/>
      <c r="KV248" s="32"/>
      <c r="KW248" s="32"/>
      <c r="KX248" s="32"/>
      <c r="KY248" s="32"/>
      <c r="KZ248" s="32"/>
      <c r="LA248" s="32"/>
      <c r="LB248" s="32"/>
      <c r="LC248" s="32"/>
      <c r="LD248" s="32"/>
      <c r="LE248" s="32"/>
      <c r="LF248" s="32"/>
      <c r="LG248" s="32"/>
      <c r="LH248" s="32"/>
      <c r="LI248" s="32"/>
      <c r="LJ248" s="32"/>
      <c r="LK248" s="32"/>
      <c r="LL248" s="32"/>
      <c r="LM248" s="32"/>
      <c r="LN248" s="32"/>
      <c r="LO248" s="32"/>
      <c r="LP248" s="32"/>
      <c r="LQ248" s="32"/>
    </row>
    <row r="249" spans="2:329" x14ac:dyDescent="0.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c r="EC249" s="32"/>
      <c r="ED249" s="32"/>
      <c r="EE249" s="32"/>
      <c r="EF249" s="32"/>
      <c r="EG249" s="32"/>
      <c r="EH249" s="32"/>
      <c r="EI249" s="32"/>
      <c r="EJ249" s="32"/>
      <c r="EK249" s="32"/>
      <c r="EL249" s="32"/>
      <c r="EM249" s="32"/>
      <c r="EN249" s="32"/>
      <c r="EO249" s="32"/>
      <c r="EP249" s="32"/>
      <c r="EQ249" s="32"/>
      <c r="ER249" s="32"/>
      <c r="ES249" s="32"/>
      <c r="ET249" s="32"/>
      <c r="EU249" s="32"/>
      <c r="EV249" s="32"/>
      <c r="EW249" s="32"/>
      <c r="EX249" s="32"/>
      <c r="EY249" s="32"/>
      <c r="EZ249" s="32"/>
      <c r="FA249" s="32"/>
      <c r="FB249" s="32"/>
      <c r="FC249" s="32"/>
      <c r="FD249" s="32"/>
      <c r="FE249" s="32"/>
      <c r="FF249" s="32"/>
      <c r="FG249" s="32"/>
      <c r="FH249" s="32"/>
      <c r="FI249" s="32"/>
      <c r="FJ249" s="32"/>
      <c r="FK249" s="32"/>
      <c r="FL249" s="32"/>
      <c r="FM249" s="32"/>
      <c r="FN249" s="32"/>
      <c r="FO249" s="32"/>
      <c r="FP249" s="32"/>
      <c r="FQ249" s="32"/>
      <c r="FR249" s="32"/>
      <c r="FS249" s="32"/>
      <c r="FT249" s="32"/>
      <c r="FU249" s="32"/>
      <c r="FV249" s="32"/>
      <c r="FW249" s="32"/>
      <c r="FX249" s="32"/>
      <c r="FY249" s="32"/>
      <c r="FZ249" s="32"/>
      <c r="GA249" s="32"/>
      <c r="GB249" s="32"/>
      <c r="GC249" s="32"/>
      <c r="GD249" s="32"/>
      <c r="GE249" s="32"/>
      <c r="GF249" s="32"/>
      <c r="GG249" s="32"/>
      <c r="GH249" s="32"/>
      <c r="GI249" s="32"/>
      <c r="GJ249" s="32"/>
      <c r="GK249" s="32"/>
      <c r="GL249" s="32"/>
      <c r="GM249" s="32"/>
      <c r="GN249" s="32"/>
      <c r="GO249" s="32"/>
      <c r="GP249" s="32"/>
      <c r="GQ249" s="32"/>
      <c r="GR249" s="32"/>
      <c r="GS249" s="32"/>
      <c r="GT249" s="32"/>
      <c r="GU249" s="32"/>
      <c r="GV249" s="32"/>
      <c r="GW249" s="32"/>
      <c r="GX249" s="32"/>
      <c r="GY249" s="32"/>
      <c r="GZ249" s="32"/>
      <c r="HA249" s="32"/>
      <c r="HB249" s="32"/>
      <c r="HC249" s="32"/>
      <c r="HD249" s="32"/>
      <c r="HE249" s="32"/>
      <c r="HF249" s="32"/>
      <c r="HG249" s="32"/>
      <c r="HH249" s="32"/>
      <c r="HI249" s="32"/>
      <c r="HJ249" s="32"/>
      <c r="HK249" s="32"/>
      <c r="HL249" s="32"/>
      <c r="HM249" s="32"/>
      <c r="HN249" s="32"/>
      <c r="HO249" s="32"/>
      <c r="HP249" s="32"/>
      <c r="HQ249" s="32"/>
      <c r="HR249" s="32"/>
      <c r="HS249" s="32"/>
      <c r="HT249" s="32"/>
      <c r="HU249" s="32"/>
      <c r="HV249" s="32"/>
      <c r="HW249" s="32"/>
      <c r="HX249" s="32"/>
      <c r="HY249" s="32"/>
      <c r="HZ249" s="32"/>
      <c r="IA249" s="32"/>
      <c r="IB249" s="32"/>
      <c r="IC249" s="32"/>
      <c r="ID249" s="32"/>
      <c r="IE249" s="32"/>
      <c r="IF249" s="32"/>
      <c r="IG249" s="32"/>
      <c r="IH249" s="32"/>
      <c r="II249" s="32"/>
      <c r="IJ249" s="32"/>
      <c r="IK249" s="32"/>
      <c r="IL249" s="32"/>
      <c r="IM249" s="32"/>
      <c r="IN249" s="32"/>
      <c r="IO249" s="32"/>
      <c r="IP249" s="32"/>
      <c r="IQ249" s="32"/>
      <c r="IR249" s="32"/>
      <c r="IS249" s="32"/>
      <c r="IT249" s="32"/>
      <c r="IU249" s="32"/>
      <c r="IV249" s="32"/>
      <c r="IW249" s="32"/>
      <c r="IX249" s="32"/>
      <c r="IY249" s="32"/>
      <c r="IZ249" s="32"/>
      <c r="JA249" s="32"/>
      <c r="JB249" s="32"/>
      <c r="JC249" s="32"/>
      <c r="JD249" s="32"/>
      <c r="JE249" s="32"/>
      <c r="JF249" s="32"/>
      <c r="JG249" s="32"/>
      <c r="JH249" s="32"/>
      <c r="JI249" s="32"/>
      <c r="JJ249" s="32"/>
      <c r="JK249" s="32"/>
      <c r="JL249" s="32"/>
      <c r="JM249" s="32"/>
      <c r="JN249" s="32"/>
      <c r="JO249" s="32"/>
      <c r="JP249" s="32"/>
      <c r="JQ249" s="32"/>
      <c r="JR249" s="32"/>
      <c r="JS249" s="32"/>
      <c r="JT249" s="32"/>
      <c r="JU249" s="32"/>
      <c r="JV249" s="32"/>
      <c r="JW249" s="32"/>
      <c r="JX249" s="32"/>
      <c r="JY249" s="32"/>
      <c r="JZ249" s="32"/>
      <c r="KA249" s="32"/>
      <c r="KB249" s="32"/>
      <c r="KC249" s="32"/>
      <c r="KD249" s="32"/>
      <c r="KE249" s="32"/>
      <c r="KF249" s="32"/>
      <c r="KG249" s="32"/>
      <c r="KH249" s="32"/>
      <c r="KI249" s="32"/>
      <c r="KJ249" s="32"/>
      <c r="KK249" s="32"/>
      <c r="KL249" s="32"/>
      <c r="KM249" s="32"/>
      <c r="KN249" s="32"/>
      <c r="KO249" s="32"/>
      <c r="KP249" s="32"/>
      <c r="KQ249" s="32"/>
      <c r="KR249" s="32"/>
      <c r="KS249" s="32"/>
      <c r="KT249" s="32"/>
      <c r="KU249" s="32"/>
      <c r="KV249" s="32"/>
      <c r="KW249" s="32"/>
      <c r="KX249" s="32"/>
      <c r="KY249" s="32"/>
      <c r="KZ249" s="32"/>
      <c r="LA249" s="32"/>
      <c r="LB249" s="32"/>
      <c r="LC249" s="32"/>
      <c r="LD249" s="32"/>
      <c r="LE249" s="32"/>
      <c r="LF249" s="32"/>
      <c r="LG249" s="32"/>
      <c r="LH249" s="32"/>
      <c r="LI249" s="32"/>
      <c r="LJ249" s="32"/>
      <c r="LK249" s="32"/>
      <c r="LL249" s="32"/>
      <c r="LM249" s="32"/>
      <c r="LN249" s="32"/>
      <c r="LO249" s="32"/>
      <c r="LP249" s="32"/>
      <c r="LQ249" s="32"/>
    </row>
    <row r="250" spans="2:329" x14ac:dyDescent="0.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c r="ED250" s="32"/>
      <c r="EE250" s="32"/>
      <c r="EF250" s="32"/>
      <c r="EG250" s="32"/>
      <c r="EH250" s="32"/>
      <c r="EI250" s="32"/>
      <c r="EJ250" s="32"/>
      <c r="EK250" s="32"/>
      <c r="EL250" s="32"/>
      <c r="EM250" s="32"/>
      <c r="EN250" s="32"/>
      <c r="EO250" s="32"/>
      <c r="EP250" s="32"/>
      <c r="EQ250" s="32"/>
      <c r="ER250" s="32"/>
      <c r="ES250" s="32"/>
      <c r="ET250" s="32"/>
      <c r="EU250" s="32"/>
      <c r="EV250" s="32"/>
      <c r="EW250" s="32"/>
      <c r="EX250" s="32"/>
      <c r="EY250" s="32"/>
      <c r="EZ250" s="32"/>
      <c r="FA250" s="32"/>
      <c r="FB250" s="32"/>
      <c r="FC250" s="32"/>
      <c r="FD250" s="32"/>
      <c r="FE250" s="32"/>
      <c r="FF250" s="32"/>
      <c r="FG250" s="32"/>
      <c r="FH250" s="32"/>
      <c r="FI250" s="32"/>
      <c r="FJ250" s="32"/>
      <c r="FK250" s="32"/>
      <c r="FL250" s="32"/>
      <c r="FM250" s="32"/>
      <c r="FN250" s="32"/>
      <c r="FO250" s="32"/>
      <c r="FP250" s="32"/>
      <c r="FQ250" s="32"/>
      <c r="FR250" s="32"/>
      <c r="FS250" s="32"/>
      <c r="FT250" s="32"/>
      <c r="FU250" s="32"/>
      <c r="FV250" s="32"/>
      <c r="FW250" s="32"/>
      <c r="FX250" s="32"/>
      <c r="FY250" s="32"/>
      <c r="FZ250" s="32"/>
      <c r="GA250" s="32"/>
      <c r="GB250" s="32"/>
      <c r="GC250" s="32"/>
      <c r="GD250" s="32"/>
      <c r="GE250" s="32"/>
      <c r="GF250" s="32"/>
      <c r="GG250" s="32"/>
      <c r="GH250" s="32"/>
      <c r="GI250" s="32"/>
      <c r="GJ250" s="32"/>
      <c r="GK250" s="32"/>
      <c r="GL250" s="32"/>
      <c r="GM250" s="32"/>
      <c r="GN250" s="32"/>
      <c r="GO250" s="32"/>
      <c r="GP250" s="32"/>
      <c r="GQ250" s="32"/>
      <c r="GR250" s="32"/>
      <c r="GS250" s="32"/>
      <c r="GT250" s="32"/>
      <c r="GU250" s="32"/>
      <c r="GV250" s="32"/>
      <c r="GW250" s="32"/>
      <c r="GX250" s="32"/>
      <c r="GY250" s="32"/>
      <c r="GZ250" s="32"/>
      <c r="HA250" s="32"/>
      <c r="HB250" s="32"/>
      <c r="HC250" s="32"/>
      <c r="HD250" s="32"/>
      <c r="HE250" s="32"/>
      <c r="HF250" s="32"/>
      <c r="HG250" s="32"/>
      <c r="HH250" s="32"/>
      <c r="HI250" s="32"/>
      <c r="HJ250" s="32"/>
      <c r="HK250" s="32"/>
      <c r="HL250" s="32"/>
      <c r="HM250" s="32"/>
      <c r="HN250" s="32"/>
      <c r="HO250" s="32"/>
      <c r="HP250" s="32"/>
      <c r="HQ250" s="32"/>
      <c r="HR250" s="32"/>
      <c r="HS250" s="32"/>
      <c r="HT250" s="32"/>
      <c r="HU250" s="32"/>
      <c r="HV250" s="32"/>
      <c r="HW250" s="32"/>
      <c r="HX250" s="32"/>
      <c r="HY250" s="32"/>
      <c r="HZ250" s="32"/>
      <c r="IA250" s="32"/>
      <c r="IB250" s="32"/>
      <c r="IC250" s="32"/>
      <c r="ID250" s="32"/>
      <c r="IE250" s="32"/>
      <c r="IF250" s="32"/>
      <c r="IG250" s="32"/>
      <c r="IH250" s="32"/>
      <c r="II250" s="32"/>
      <c r="IJ250" s="32"/>
      <c r="IK250" s="32"/>
      <c r="IL250" s="32"/>
      <c r="IM250" s="32"/>
      <c r="IN250" s="32"/>
      <c r="IO250" s="32"/>
      <c r="IP250" s="32"/>
      <c r="IQ250" s="32"/>
      <c r="IR250" s="32"/>
      <c r="IS250" s="32"/>
      <c r="IT250" s="32"/>
      <c r="IU250" s="32"/>
      <c r="IV250" s="32"/>
      <c r="IW250" s="32"/>
      <c r="IX250" s="32"/>
      <c r="IY250" s="32"/>
      <c r="IZ250" s="32"/>
      <c r="JA250" s="32"/>
      <c r="JB250" s="32"/>
      <c r="JC250" s="32"/>
      <c r="JD250" s="32"/>
      <c r="JE250" s="32"/>
      <c r="JF250" s="32"/>
      <c r="JG250" s="32"/>
      <c r="JH250" s="32"/>
      <c r="JI250" s="32"/>
      <c r="JJ250" s="32"/>
      <c r="JK250" s="32"/>
      <c r="JL250" s="32"/>
      <c r="JM250" s="32"/>
      <c r="JN250" s="32"/>
      <c r="JO250" s="32"/>
      <c r="JP250" s="32"/>
      <c r="JQ250" s="32"/>
      <c r="JR250" s="32"/>
      <c r="JS250" s="32"/>
      <c r="JT250" s="32"/>
      <c r="JU250" s="32"/>
      <c r="JV250" s="32"/>
      <c r="JW250" s="32"/>
      <c r="JX250" s="32"/>
      <c r="JY250" s="32"/>
      <c r="JZ250" s="32"/>
      <c r="KA250" s="32"/>
      <c r="KB250" s="32"/>
      <c r="KC250" s="32"/>
      <c r="KD250" s="32"/>
      <c r="KE250" s="32"/>
      <c r="KF250" s="32"/>
      <c r="KG250" s="32"/>
      <c r="KH250" s="32"/>
      <c r="KI250" s="32"/>
      <c r="KJ250" s="32"/>
      <c r="KK250" s="32"/>
      <c r="KL250" s="32"/>
      <c r="KM250" s="32"/>
      <c r="KN250" s="32"/>
      <c r="KO250" s="32"/>
      <c r="KP250" s="32"/>
      <c r="KQ250" s="32"/>
      <c r="KR250" s="32"/>
      <c r="KS250" s="32"/>
      <c r="KT250" s="32"/>
      <c r="KU250" s="32"/>
      <c r="KV250" s="32"/>
      <c r="KW250" s="32"/>
      <c r="KX250" s="32"/>
      <c r="KY250" s="32"/>
      <c r="KZ250" s="32"/>
      <c r="LA250" s="32"/>
      <c r="LB250" s="32"/>
      <c r="LC250" s="32"/>
      <c r="LD250" s="32"/>
      <c r="LE250" s="32"/>
      <c r="LF250" s="32"/>
      <c r="LG250" s="32"/>
      <c r="LH250" s="32"/>
      <c r="LI250" s="32"/>
      <c r="LJ250" s="32"/>
      <c r="LK250" s="32"/>
      <c r="LL250" s="32"/>
      <c r="LM250" s="32"/>
      <c r="LN250" s="32"/>
      <c r="LO250" s="32"/>
      <c r="LP250" s="32"/>
      <c r="LQ250" s="32"/>
    </row>
    <row r="251" spans="2:329" x14ac:dyDescent="0.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c r="HS251" s="32"/>
      <c r="HT251" s="32"/>
      <c r="HU251" s="32"/>
      <c r="HV251" s="32"/>
      <c r="HW251" s="32"/>
      <c r="HX251" s="32"/>
      <c r="HY251" s="32"/>
      <c r="HZ251" s="32"/>
      <c r="IA251" s="32"/>
      <c r="IB251" s="32"/>
      <c r="IC251" s="32"/>
      <c r="ID251" s="32"/>
      <c r="IE251" s="32"/>
      <c r="IF251" s="32"/>
      <c r="IG251" s="32"/>
      <c r="IH251" s="32"/>
      <c r="II251" s="32"/>
      <c r="IJ251" s="32"/>
      <c r="IK251" s="32"/>
      <c r="IL251" s="32"/>
      <c r="IM251" s="32"/>
      <c r="IN251" s="32"/>
      <c r="IO251" s="32"/>
      <c r="IP251" s="32"/>
      <c r="IQ251" s="32"/>
      <c r="IR251" s="32"/>
      <c r="IS251" s="32"/>
      <c r="IT251" s="32"/>
      <c r="IU251" s="32"/>
      <c r="IV251" s="32"/>
      <c r="IW251" s="32"/>
      <c r="IX251" s="32"/>
      <c r="IY251" s="32"/>
      <c r="IZ251" s="32"/>
      <c r="JA251" s="32"/>
      <c r="JB251" s="32"/>
      <c r="JC251" s="32"/>
      <c r="JD251" s="32"/>
      <c r="JE251" s="32"/>
      <c r="JF251" s="32"/>
      <c r="JG251" s="32"/>
      <c r="JH251" s="32"/>
      <c r="JI251" s="32"/>
      <c r="JJ251" s="32"/>
      <c r="JK251" s="32"/>
      <c r="JL251" s="32"/>
      <c r="JM251" s="32"/>
      <c r="JN251" s="32"/>
      <c r="JO251" s="32"/>
      <c r="JP251" s="32"/>
      <c r="JQ251" s="32"/>
      <c r="JR251" s="32"/>
      <c r="JS251" s="32"/>
      <c r="JT251" s="32"/>
      <c r="JU251" s="32"/>
      <c r="JV251" s="32"/>
      <c r="JW251" s="32"/>
      <c r="JX251" s="32"/>
      <c r="JY251" s="32"/>
      <c r="JZ251" s="32"/>
      <c r="KA251" s="32"/>
      <c r="KB251" s="32"/>
      <c r="KC251" s="32"/>
      <c r="KD251" s="32"/>
      <c r="KE251" s="32"/>
      <c r="KF251" s="32"/>
      <c r="KG251" s="32"/>
      <c r="KH251" s="32"/>
      <c r="KI251" s="32"/>
      <c r="KJ251" s="32"/>
      <c r="KK251" s="32"/>
      <c r="KL251" s="32"/>
      <c r="KM251" s="32"/>
      <c r="KN251" s="32"/>
      <c r="KO251" s="32"/>
      <c r="KP251" s="32"/>
      <c r="KQ251" s="32"/>
      <c r="KR251" s="32"/>
      <c r="KS251" s="32"/>
      <c r="KT251" s="32"/>
      <c r="KU251" s="32"/>
      <c r="KV251" s="32"/>
      <c r="KW251" s="32"/>
      <c r="KX251" s="32"/>
      <c r="KY251" s="32"/>
      <c r="KZ251" s="32"/>
      <c r="LA251" s="32"/>
      <c r="LB251" s="32"/>
      <c r="LC251" s="32"/>
      <c r="LD251" s="32"/>
      <c r="LE251" s="32"/>
      <c r="LF251" s="32"/>
      <c r="LG251" s="32"/>
      <c r="LH251" s="32"/>
      <c r="LI251" s="32"/>
      <c r="LJ251" s="32"/>
      <c r="LK251" s="32"/>
      <c r="LL251" s="32"/>
      <c r="LM251" s="32"/>
      <c r="LN251" s="32"/>
      <c r="LO251" s="32"/>
      <c r="LP251" s="32"/>
      <c r="LQ251" s="32"/>
    </row>
    <row r="252" spans="2:329" x14ac:dyDescent="0.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c r="HS252" s="32"/>
      <c r="HT252" s="32"/>
      <c r="HU252" s="32"/>
      <c r="HV252" s="32"/>
      <c r="HW252" s="32"/>
      <c r="HX252" s="32"/>
      <c r="HY252" s="32"/>
      <c r="HZ252" s="32"/>
      <c r="IA252" s="32"/>
      <c r="IB252" s="32"/>
      <c r="IC252" s="32"/>
      <c r="ID252" s="32"/>
      <c r="IE252" s="32"/>
      <c r="IF252" s="32"/>
      <c r="IG252" s="32"/>
      <c r="IH252" s="32"/>
      <c r="II252" s="32"/>
      <c r="IJ252" s="32"/>
      <c r="IK252" s="32"/>
      <c r="IL252" s="32"/>
      <c r="IM252" s="32"/>
      <c r="IN252" s="32"/>
      <c r="IO252" s="32"/>
      <c r="IP252" s="32"/>
      <c r="IQ252" s="32"/>
      <c r="IR252" s="32"/>
      <c r="IS252" s="32"/>
      <c r="IT252" s="32"/>
      <c r="IU252" s="32"/>
      <c r="IV252" s="32"/>
      <c r="IW252" s="32"/>
      <c r="IX252" s="32"/>
      <c r="IY252" s="32"/>
      <c r="IZ252" s="32"/>
      <c r="JA252" s="32"/>
      <c r="JB252" s="32"/>
      <c r="JC252" s="32"/>
      <c r="JD252" s="32"/>
      <c r="JE252" s="32"/>
      <c r="JF252" s="32"/>
      <c r="JG252" s="32"/>
      <c r="JH252" s="32"/>
      <c r="JI252" s="32"/>
      <c r="JJ252" s="32"/>
      <c r="JK252" s="32"/>
      <c r="JL252" s="32"/>
      <c r="JM252" s="32"/>
      <c r="JN252" s="32"/>
      <c r="JO252" s="32"/>
      <c r="JP252" s="32"/>
      <c r="JQ252" s="32"/>
      <c r="JR252" s="32"/>
      <c r="JS252" s="32"/>
      <c r="JT252" s="32"/>
      <c r="JU252" s="32"/>
      <c r="JV252" s="32"/>
      <c r="JW252" s="32"/>
      <c r="JX252" s="32"/>
      <c r="JY252" s="32"/>
      <c r="JZ252" s="32"/>
      <c r="KA252" s="32"/>
      <c r="KB252" s="32"/>
      <c r="KC252" s="32"/>
      <c r="KD252" s="32"/>
      <c r="KE252" s="32"/>
      <c r="KF252" s="32"/>
      <c r="KG252" s="32"/>
      <c r="KH252" s="32"/>
      <c r="KI252" s="32"/>
      <c r="KJ252" s="32"/>
      <c r="KK252" s="32"/>
      <c r="KL252" s="32"/>
      <c r="KM252" s="32"/>
      <c r="KN252" s="32"/>
      <c r="KO252" s="32"/>
      <c r="KP252" s="32"/>
      <c r="KQ252" s="32"/>
      <c r="KR252" s="32"/>
      <c r="KS252" s="32"/>
      <c r="KT252" s="32"/>
      <c r="KU252" s="32"/>
      <c r="KV252" s="32"/>
      <c r="KW252" s="32"/>
      <c r="KX252" s="32"/>
      <c r="KY252" s="32"/>
      <c r="KZ252" s="32"/>
      <c r="LA252" s="32"/>
      <c r="LB252" s="32"/>
      <c r="LC252" s="32"/>
      <c r="LD252" s="32"/>
      <c r="LE252" s="32"/>
      <c r="LF252" s="32"/>
      <c r="LG252" s="32"/>
      <c r="LH252" s="32"/>
      <c r="LI252" s="32"/>
      <c r="LJ252" s="32"/>
      <c r="LK252" s="32"/>
      <c r="LL252" s="32"/>
      <c r="LM252" s="32"/>
      <c r="LN252" s="32"/>
      <c r="LO252" s="32"/>
      <c r="LP252" s="32"/>
      <c r="LQ252" s="32"/>
    </row>
    <row r="253" spans="2:329" x14ac:dyDescent="0.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c r="HS253" s="32"/>
      <c r="HT253" s="32"/>
      <c r="HU253" s="32"/>
      <c r="HV253" s="32"/>
      <c r="HW253" s="32"/>
      <c r="HX253" s="32"/>
      <c r="HY253" s="32"/>
      <c r="HZ253" s="32"/>
      <c r="IA253" s="32"/>
      <c r="IB253" s="32"/>
      <c r="IC253" s="32"/>
      <c r="ID253" s="32"/>
      <c r="IE253" s="32"/>
      <c r="IF253" s="32"/>
      <c r="IG253" s="32"/>
      <c r="IH253" s="32"/>
      <c r="II253" s="32"/>
      <c r="IJ253" s="32"/>
      <c r="IK253" s="32"/>
      <c r="IL253" s="32"/>
      <c r="IM253" s="32"/>
      <c r="IN253" s="32"/>
      <c r="IO253" s="32"/>
      <c r="IP253" s="32"/>
      <c r="IQ253" s="32"/>
      <c r="IR253" s="32"/>
      <c r="IS253" s="32"/>
      <c r="IT253" s="32"/>
      <c r="IU253" s="32"/>
      <c r="IV253" s="32"/>
      <c r="IW253" s="32"/>
      <c r="IX253" s="32"/>
      <c r="IY253" s="32"/>
      <c r="IZ253" s="32"/>
      <c r="JA253" s="32"/>
      <c r="JB253" s="32"/>
      <c r="JC253" s="32"/>
      <c r="JD253" s="32"/>
      <c r="JE253" s="32"/>
      <c r="JF253" s="32"/>
      <c r="JG253" s="32"/>
      <c r="JH253" s="32"/>
      <c r="JI253" s="32"/>
      <c r="JJ253" s="32"/>
      <c r="JK253" s="32"/>
      <c r="JL253" s="32"/>
      <c r="JM253" s="32"/>
      <c r="JN253" s="32"/>
      <c r="JO253" s="32"/>
      <c r="JP253" s="32"/>
      <c r="JQ253" s="32"/>
      <c r="JR253" s="32"/>
      <c r="JS253" s="32"/>
      <c r="JT253" s="32"/>
      <c r="JU253" s="32"/>
      <c r="JV253" s="32"/>
      <c r="JW253" s="32"/>
      <c r="JX253" s="32"/>
      <c r="JY253" s="32"/>
      <c r="JZ253" s="32"/>
      <c r="KA253" s="32"/>
      <c r="KB253" s="32"/>
      <c r="KC253" s="32"/>
      <c r="KD253" s="32"/>
      <c r="KE253" s="32"/>
      <c r="KF253" s="32"/>
      <c r="KG253" s="32"/>
      <c r="KH253" s="32"/>
      <c r="KI253" s="32"/>
      <c r="KJ253" s="32"/>
      <c r="KK253" s="32"/>
      <c r="KL253" s="32"/>
      <c r="KM253" s="32"/>
      <c r="KN253" s="32"/>
      <c r="KO253" s="32"/>
      <c r="KP253" s="32"/>
      <c r="KQ253" s="32"/>
      <c r="KR253" s="32"/>
      <c r="KS253" s="32"/>
      <c r="KT253" s="32"/>
      <c r="KU253" s="32"/>
      <c r="KV253" s="32"/>
      <c r="KW253" s="32"/>
      <c r="KX253" s="32"/>
      <c r="KY253" s="32"/>
      <c r="KZ253" s="32"/>
      <c r="LA253" s="32"/>
      <c r="LB253" s="32"/>
      <c r="LC253" s="32"/>
      <c r="LD253" s="32"/>
      <c r="LE253" s="32"/>
      <c r="LF253" s="32"/>
      <c r="LG253" s="32"/>
      <c r="LH253" s="32"/>
      <c r="LI253" s="32"/>
      <c r="LJ253" s="32"/>
      <c r="LK253" s="32"/>
      <c r="LL253" s="32"/>
      <c r="LM253" s="32"/>
      <c r="LN253" s="32"/>
      <c r="LO253" s="32"/>
      <c r="LP253" s="32"/>
      <c r="LQ253" s="32"/>
    </row>
    <row r="254" spans="2:329" x14ac:dyDescent="0.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c r="HS254" s="32"/>
      <c r="HT254" s="32"/>
      <c r="HU254" s="32"/>
      <c r="HV254" s="32"/>
      <c r="HW254" s="32"/>
      <c r="HX254" s="32"/>
      <c r="HY254" s="32"/>
      <c r="HZ254" s="32"/>
      <c r="IA254" s="32"/>
      <c r="IB254" s="32"/>
      <c r="IC254" s="32"/>
      <c r="ID254" s="32"/>
      <c r="IE254" s="32"/>
      <c r="IF254" s="32"/>
      <c r="IG254" s="32"/>
      <c r="IH254" s="32"/>
      <c r="II254" s="32"/>
      <c r="IJ254" s="32"/>
      <c r="IK254" s="32"/>
      <c r="IL254" s="32"/>
      <c r="IM254" s="32"/>
      <c r="IN254" s="32"/>
      <c r="IO254" s="32"/>
      <c r="IP254" s="32"/>
      <c r="IQ254" s="32"/>
      <c r="IR254" s="32"/>
      <c r="IS254" s="32"/>
      <c r="IT254" s="32"/>
      <c r="IU254" s="32"/>
      <c r="IV254" s="32"/>
      <c r="IW254" s="32"/>
      <c r="IX254" s="32"/>
      <c r="IY254" s="32"/>
      <c r="IZ254" s="32"/>
      <c r="JA254" s="32"/>
      <c r="JB254" s="32"/>
      <c r="JC254" s="32"/>
      <c r="JD254" s="32"/>
      <c r="JE254" s="32"/>
      <c r="JF254" s="32"/>
      <c r="JG254" s="32"/>
      <c r="JH254" s="32"/>
      <c r="JI254" s="32"/>
      <c r="JJ254" s="32"/>
      <c r="JK254" s="32"/>
      <c r="JL254" s="32"/>
      <c r="JM254" s="32"/>
      <c r="JN254" s="32"/>
      <c r="JO254" s="32"/>
      <c r="JP254" s="32"/>
      <c r="JQ254" s="32"/>
      <c r="JR254" s="32"/>
      <c r="JS254" s="32"/>
      <c r="JT254" s="32"/>
      <c r="JU254" s="32"/>
      <c r="JV254" s="32"/>
      <c r="JW254" s="32"/>
      <c r="JX254" s="32"/>
      <c r="JY254" s="32"/>
      <c r="JZ254" s="32"/>
      <c r="KA254" s="32"/>
      <c r="KB254" s="32"/>
      <c r="KC254" s="32"/>
      <c r="KD254" s="32"/>
      <c r="KE254" s="32"/>
      <c r="KF254" s="32"/>
      <c r="KG254" s="32"/>
      <c r="KH254" s="32"/>
      <c r="KI254" s="32"/>
      <c r="KJ254" s="32"/>
      <c r="KK254" s="32"/>
      <c r="KL254" s="32"/>
      <c r="KM254" s="32"/>
      <c r="KN254" s="32"/>
      <c r="KO254" s="32"/>
      <c r="KP254" s="32"/>
      <c r="KQ254" s="32"/>
      <c r="KR254" s="32"/>
      <c r="KS254" s="32"/>
      <c r="KT254" s="32"/>
      <c r="KU254" s="32"/>
      <c r="KV254" s="32"/>
      <c r="KW254" s="32"/>
      <c r="KX254" s="32"/>
      <c r="KY254" s="32"/>
      <c r="KZ254" s="32"/>
      <c r="LA254" s="32"/>
      <c r="LB254" s="32"/>
      <c r="LC254" s="32"/>
      <c r="LD254" s="32"/>
      <c r="LE254" s="32"/>
      <c r="LF254" s="32"/>
      <c r="LG254" s="32"/>
      <c r="LH254" s="32"/>
      <c r="LI254" s="32"/>
      <c r="LJ254" s="32"/>
      <c r="LK254" s="32"/>
      <c r="LL254" s="32"/>
      <c r="LM254" s="32"/>
      <c r="LN254" s="32"/>
      <c r="LO254" s="32"/>
      <c r="LP254" s="32"/>
      <c r="LQ254" s="32"/>
    </row>
    <row r="255" spans="2:329" x14ac:dyDescent="0.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c r="HS255" s="32"/>
      <c r="HT255" s="32"/>
      <c r="HU255" s="32"/>
      <c r="HV255" s="32"/>
      <c r="HW255" s="32"/>
      <c r="HX255" s="32"/>
      <c r="HY255" s="32"/>
      <c r="HZ255" s="32"/>
      <c r="IA255" s="32"/>
      <c r="IB255" s="32"/>
      <c r="IC255" s="32"/>
      <c r="ID255" s="32"/>
      <c r="IE255" s="32"/>
      <c r="IF255" s="32"/>
      <c r="IG255" s="32"/>
      <c r="IH255" s="32"/>
      <c r="II255" s="32"/>
      <c r="IJ255" s="32"/>
      <c r="IK255" s="32"/>
      <c r="IL255" s="32"/>
      <c r="IM255" s="32"/>
      <c r="IN255" s="32"/>
      <c r="IO255" s="32"/>
      <c r="IP255" s="32"/>
      <c r="IQ255" s="32"/>
      <c r="IR255" s="32"/>
      <c r="IS255" s="32"/>
      <c r="IT255" s="32"/>
      <c r="IU255" s="32"/>
      <c r="IV255" s="32"/>
      <c r="IW255" s="32"/>
      <c r="IX255" s="32"/>
      <c r="IY255" s="32"/>
      <c r="IZ255" s="32"/>
      <c r="JA255" s="32"/>
      <c r="JB255" s="32"/>
      <c r="JC255" s="32"/>
      <c r="JD255" s="32"/>
      <c r="JE255" s="32"/>
      <c r="JF255" s="32"/>
      <c r="JG255" s="32"/>
      <c r="JH255" s="32"/>
      <c r="JI255" s="32"/>
      <c r="JJ255" s="32"/>
      <c r="JK255" s="32"/>
      <c r="JL255" s="32"/>
      <c r="JM255" s="32"/>
      <c r="JN255" s="32"/>
      <c r="JO255" s="32"/>
      <c r="JP255" s="32"/>
      <c r="JQ255" s="32"/>
      <c r="JR255" s="32"/>
      <c r="JS255" s="32"/>
      <c r="JT255" s="32"/>
      <c r="JU255" s="32"/>
      <c r="JV255" s="32"/>
      <c r="JW255" s="32"/>
      <c r="JX255" s="32"/>
      <c r="JY255" s="32"/>
      <c r="JZ255" s="32"/>
      <c r="KA255" s="32"/>
      <c r="KB255" s="32"/>
      <c r="KC255" s="32"/>
      <c r="KD255" s="32"/>
      <c r="KE255" s="32"/>
      <c r="KF255" s="32"/>
      <c r="KG255" s="32"/>
      <c r="KH255" s="32"/>
      <c r="KI255" s="32"/>
      <c r="KJ255" s="32"/>
      <c r="KK255" s="32"/>
      <c r="KL255" s="32"/>
      <c r="KM255" s="32"/>
      <c r="KN255" s="32"/>
      <c r="KO255" s="32"/>
      <c r="KP255" s="32"/>
      <c r="KQ255" s="32"/>
      <c r="KR255" s="32"/>
      <c r="KS255" s="32"/>
      <c r="KT255" s="32"/>
      <c r="KU255" s="32"/>
      <c r="KV255" s="32"/>
      <c r="KW255" s="32"/>
      <c r="KX255" s="32"/>
      <c r="KY255" s="32"/>
      <c r="KZ255" s="32"/>
      <c r="LA255" s="32"/>
      <c r="LB255" s="32"/>
      <c r="LC255" s="32"/>
      <c r="LD255" s="32"/>
      <c r="LE255" s="32"/>
      <c r="LF255" s="32"/>
      <c r="LG255" s="32"/>
      <c r="LH255" s="32"/>
      <c r="LI255" s="32"/>
      <c r="LJ255" s="32"/>
      <c r="LK255" s="32"/>
      <c r="LL255" s="32"/>
      <c r="LM255" s="32"/>
      <c r="LN255" s="32"/>
      <c r="LO255" s="32"/>
      <c r="LP255" s="32"/>
      <c r="LQ255" s="32"/>
    </row>
    <row r="256" spans="2:329" x14ac:dyDescent="0.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c r="HS256" s="32"/>
      <c r="HT256" s="32"/>
      <c r="HU256" s="32"/>
      <c r="HV256" s="32"/>
      <c r="HW256" s="32"/>
      <c r="HX256" s="32"/>
      <c r="HY256" s="32"/>
      <c r="HZ256" s="32"/>
      <c r="IA256" s="32"/>
      <c r="IB256" s="32"/>
      <c r="IC256" s="32"/>
      <c r="ID256" s="32"/>
      <c r="IE256" s="32"/>
      <c r="IF256" s="32"/>
      <c r="IG256" s="32"/>
      <c r="IH256" s="32"/>
      <c r="II256" s="32"/>
      <c r="IJ256" s="32"/>
      <c r="IK256" s="32"/>
      <c r="IL256" s="32"/>
      <c r="IM256" s="32"/>
      <c r="IN256" s="32"/>
      <c r="IO256" s="32"/>
      <c r="IP256" s="32"/>
      <c r="IQ256" s="32"/>
      <c r="IR256" s="32"/>
      <c r="IS256" s="32"/>
      <c r="IT256" s="32"/>
      <c r="IU256" s="32"/>
      <c r="IV256" s="32"/>
      <c r="IW256" s="32"/>
      <c r="IX256" s="32"/>
      <c r="IY256" s="32"/>
      <c r="IZ256" s="32"/>
      <c r="JA256" s="32"/>
      <c r="JB256" s="32"/>
      <c r="JC256" s="32"/>
      <c r="JD256" s="32"/>
      <c r="JE256" s="32"/>
      <c r="JF256" s="32"/>
      <c r="JG256" s="32"/>
      <c r="JH256" s="32"/>
      <c r="JI256" s="32"/>
      <c r="JJ256" s="32"/>
      <c r="JK256" s="32"/>
      <c r="JL256" s="32"/>
      <c r="JM256" s="32"/>
      <c r="JN256" s="32"/>
      <c r="JO256" s="32"/>
      <c r="JP256" s="32"/>
      <c r="JQ256" s="32"/>
      <c r="JR256" s="32"/>
      <c r="JS256" s="32"/>
      <c r="JT256" s="32"/>
      <c r="JU256" s="32"/>
      <c r="JV256" s="32"/>
      <c r="JW256" s="32"/>
      <c r="JX256" s="32"/>
      <c r="JY256" s="32"/>
      <c r="JZ256" s="32"/>
      <c r="KA256" s="32"/>
      <c r="KB256" s="32"/>
      <c r="KC256" s="32"/>
      <c r="KD256" s="32"/>
      <c r="KE256" s="32"/>
      <c r="KF256" s="32"/>
      <c r="KG256" s="32"/>
      <c r="KH256" s="32"/>
      <c r="KI256" s="32"/>
      <c r="KJ256" s="32"/>
      <c r="KK256" s="32"/>
      <c r="KL256" s="32"/>
      <c r="KM256" s="32"/>
      <c r="KN256" s="32"/>
      <c r="KO256" s="32"/>
      <c r="KP256" s="32"/>
      <c r="KQ256" s="32"/>
      <c r="KR256" s="32"/>
      <c r="KS256" s="32"/>
      <c r="KT256" s="32"/>
      <c r="KU256" s="32"/>
      <c r="KV256" s="32"/>
      <c r="KW256" s="32"/>
      <c r="KX256" s="32"/>
      <c r="KY256" s="32"/>
      <c r="KZ256" s="32"/>
      <c r="LA256" s="32"/>
      <c r="LB256" s="32"/>
      <c r="LC256" s="32"/>
      <c r="LD256" s="32"/>
      <c r="LE256" s="32"/>
      <c r="LF256" s="32"/>
      <c r="LG256" s="32"/>
      <c r="LH256" s="32"/>
      <c r="LI256" s="32"/>
      <c r="LJ256" s="32"/>
      <c r="LK256" s="32"/>
      <c r="LL256" s="32"/>
      <c r="LM256" s="32"/>
      <c r="LN256" s="32"/>
      <c r="LO256" s="32"/>
      <c r="LP256" s="32"/>
      <c r="LQ256" s="32"/>
    </row>
    <row r="257" spans="2:329" x14ac:dyDescent="0.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c r="FU257" s="32"/>
      <c r="FV257" s="32"/>
      <c r="FW257" s="32"/>
      <c r="FX257" s="32"/>
      <c r="FY257" s="32"/>
      <c r="FZ257" s="32"/>
      <c r="GA257" s="32"/>
      <c r="GB257" s="32"/>
      <c r="GC257" s="32"/>
      <c r="GD257" s="32"/>
      <c r="GE257" s="32"/>
      <c r="GF257" s="32"/>
      <c r="GG257" s="32"/>
      <c r="GH257" s="32"/>
      <c r="GI257" s="32"/>
      <c r="GJ257" s="32"/>
      <c r="GK257" s="32"/>
      <c r="GL257" s="32"/>
      <c r="GM257" s="32"/>
      <c r="GN257" s="32"/>
      <c r="GO257" s="32"/>
      <c r="GP257" s="32"/>
      <c r="GQ257" s="32"/>
      <c r="GR257" s="32"/>
      <c r="GS257" s="32"/>
      <c r="GT257" s="32"/>
      <c r="GU257" s="32"/>
      <c r="GV257" s="32"/>
      <c r="GW257" s="32"/>
      <c r="GX257" s="32"/>
      <c r="GY257" s="32"/>
      <c r="GZ257" s="32"/>
      <c r="HA257" s="32"/>
      <c r="HB257" s="32"/>
      <c r="HC257" s="32"/>
      <c r="HD257" s="32"/>
      <c r="HE257" s="32"/>
      <c r="HF257" s="32"/>
      <c r="HG257" s="32"/>
      <c r="HH257" s="32"/>
      <c r="HI257" s="32"/>
      <c r="HJ257" s="32"/>
      <c r="HK257" s="32"/>
      <c r="HL257" s="32"/>
      <c r="HM257" s="32"/>
      <c r="HN257" s="32"/>
      <c r="HO257" s="32"/>
      <c r="HP257" s="32"/>
      <c r="HQ257" s="32"/>
      <c r="HR257" s="32"/>
      <c r="HS257" s="32"/>
      <c r="HT257" s="32"/>
      <c r="HU257" s="32"/>
      <c r="HV257" s="32"/>
      <c r="HW257" s="32"/>
      <c r="HX257" s="32"/>
      <c r="HY257" s="32"/>
      <c r="HZ257" s="32"/>
      <c r="IA257" s="32"/>
      <c r="IB257" s="32"/>
      <c r="IC257" s="32"/>
      <c r="ID257" s="32"/>
      <c r="IE257" s="32"/>
      <c r="IF257" s="32"/>
      <c r="IG257" s="32"/>
      <c r="IH257" s="32"/>
      <c r="II257" s="32"/>
      <c r="IJ257" s="32"/>
      <c r="IK257" s="32"/>
      <c r="IL257" s="32"/>
      <c r="IM257" s="32"/>
      <c r="IN257" s="32"/>
      <c r="IO257" s="32"/>
      <c r="IP257" s="32"/>
      <c r="IQ257" s="32"/>
      <c r="IR257" s="32"/>
      <c r="IS257" s="32"/>
      <c r="IT257" s="32"/>
      <c r="IU257" s="32"/>
      <c r="IV257" s="32"/>
      <c r="IW257" s="32"/>
      <c r="IX257" s="32"/>
      <c r="IY257" s="32"/>
      <c r="IZ257" s="32"/>
      <c r="JA257" s="32"/>
      <c r="JB257" s="32"/>
      <c r="JC257" s="32"/>
      <c r="JD257" s="32"/>
      <c r="JE257" s="32"/>
      <c r="JF257" s="32"/>
      <c r="JG257" s="32"/>
      <c r="JH257" s="32"/>
      <c r="JI257" s="32"/>
      <c r="JJ257" s="32"/>
      <c r="JK257" s="32"/>
      <c r="JL257" s="32"/>
      <c r="JM257" s="32"/>
      <c r="JN257" s="32"/>
      <c r="JO257" s="32"/>
      <c r="JP257" s="32"/>
      <c r="JQ257" s="32"/>
      <c r="JR257" s="32"/>
      <c r="JS257" s="32"/>
      <c r="JT257" s="32"/>
      <c r="JU257" s="32"/>
      <c r="JV257" s="32"/>
      <c r="JW257" s="32"/>
      <c r="JX257" s="32"/>
      <c r="JY257" s="32"/>
      <c r="JZ257" s="32"/>
      <c r="KA257" s="32"/>
      <c r="KB257" s="32"/>
      <c r="KC257" s="32"/>
      <c r="KD257" s="32"/>
      <c r="KE257" s="32"/>
      <c r="KF257" s="32"/>
      <c r="KG257" s="32"/>
      <c r="KH257" s="32"/>
      <c r="KI257" s="32"/>
      <c r="KJ257" s="32"/>
      <c r="KK257" s="32"/>
      <c r="KL257" s="32"/>
      <c r="KM257" s="32"/>
      <c r="KN257" s="32"/>
      <c r="KO257" s="32"/>
      <c r="KP257" s="32"/>
      <c r="KQ257" s="32"/>
      <c r="KR257" s="32"/>
      <c r="KS257" s="32"/>
      <c r="KT257" s="32"/>
      <c r="KU257" s="32"/>
      <c r="KV257" s="32"/>
      <c r="KW257" s="32"/>
      <c r="KX257" s="32"/>
      <c r="KY257" s="32"/>
      <c r="KZ257" s="32"/>
      <c r="LA257" s="32"/>
      <c r="LB257" s="32"/>
      <c r="LC257" s="32"/>
      <c r="LD257" s="32"/>
      <c r="LE257" s="32"/>
      <c r="LF257" s="32"/>
      <c r="LG257" s="32"/>
      <c r="LH257" s="32"/>
      <c r="LI257" s="32"/>
      <c r="LJ257" s="32"/>
      <c r="LK257" s="32"/>
      <c r="LL257" s="32"/>
      <c r="LM257" s="32"/>
      <c r="LN257" s="32"/>
      <c r="LO257" s="32"/>
      <c r="LP257" s="32"/>
      <c r="LQ257" s="32"/>
    </row>
    <row r="258" spans="2:329" x14ac:dyDescent="0.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c r="HS258" s="32"/>
      <c r="HT258" s="32"/>
      <c r="HU258" s="32"/>
      <c r="HV258" s="32"/>
      <c r="HW258" s="32"/>
      <c r="HX258" s="32"/>
      <c r="HY258" s="32"/>
      <c r="HZ258" s="32"/>
      <c r="IA258" s="32"/>
      <c r="IB258" s="32"/>
      <c r="IC258" s="32"/>
      <c r="ID258" s="32"/>
      <c r="IE258" s="32"/>
      <c r="IF258" s="32"/>
      <c r="IG258" s="32"/>
      <c r="IH258" s="32"/>
      <c r="II258" s="32"/>
      <c r="IJ258" s="32"/>
      <c r="IK258" s="32"/>
      <c r="IL258" s="32"/>
      <c r="IM258" s="32"/>
      <c r="IN258" s="32"/>
      <c r="IO258" s="32"/>
      <c r="IP258" s="32"/>
      <c r="IQ258" s="32"/>
      <c r="IR258" s="32"/>
      <c r="IS258" s="32"/>
      <c r="IT258" s="32"/>
      <c r="IU258" s="32"/>
      <c r="IV258" s="32"/>
      <c r="IW258" s="32"/>
      <c r="IX258" s="32"/>
      <c r="IY258" s="32"/>
      <c r="IZ258" s="32"/>
      <c r="JA258" s="32"/>
      <c r="JB258" s="32"/>
      <c r="JC258" s="32"/>
      <c r="JD258" s="32"/>
      <c r="JE258" s="32"/>
      <c r="JF258" s="32"/>
      <c r="JG258" s="32"/>
      <c r="JH258" s="32"/>
      <c r="JI258" s="32"/>
      <c r="JJ258" s="32"/>
      <c r="JK258" s="32"/>
      <c r="JL258" s="32"/>
      <c r="JM258" s="32"/>
      <c r="JN258" s="32"/>
      <c r="JO258" s="32"/>
      <c r="JP258" s="32"/>
      <c r="JQ258" s="32"/>
      <c r="JR258" s="32"/>
      <c r="JS258" s="32"/>
      <c r="JT258" s="32"/>
      <c r="JU258" s="32"/>
      <c r="JV258" s="32"/>
      <c r="JW258" s="32"/>
      <c r="JX258" s="32"/>
      <c r="JY258" s="32"/>
      <c r="JZ258" s="32"/>
      <c r="KA258" s="32"/>
      <c r="KB258" s="32"/>
      <c r="KC258" s="32"/>
      <c r="KD258" s="32"/>
      <c r="KE258" s="32"/>
      <c r="KF258" s="32"/>
      <c r="KG258" s="32"/>
      <c r="KH258" s="32"/>
      <c r="KI258" s="32"/>
      <c r="KJ258" s="32"/>
      <c r="KK258" s="32"/>
      <c r="KL258" s="32"/>
      <c r="KM258" s="32"/>
      <c r="KN258" s="32"/>
      <c r="KO258" s="32"/>
      <c r="KP258" s="32"/>
      <c r="KQ258" s="32"/>
      <c r="KR258" s="32"/>
      <c r="KS258" s="32"/>
      <c r="KT258" s="32"/>
      <c r="KU258" s="32"/>
      <c r="KV258" s="32"/>
      <c r="KW258" s="32"/>
      <c r="KX258" s="32"/>
      <c r="KY258" s="32"/>
      <c r="KZ258" s="32"/>
      <c r="LA258" s="32"/>
      <c r="LB258" s="32"/>
      <c r="LC258" s="32"/>
      <c r="LD258" s="32"/>
      <c r="LE258" s="32"/>
      <c r="LF258" s="32"/>
      <c r="LG258" s="32"/>
      <c r="LH258" s="32"/>
      <c r="LI258" s="32"/>
      <c r="LJ258" s="32"/>
      <c r="LK258" s="32"/>
      <c r="LL258" s="32"/>
      <c r="LM258" s="32"/>
      <c r="LN258" s="32"/>
      <c r="LO258" s="32"/>
      <c r="LP258" s="32"/>
      <c r="LQ258" s="32"/>
    </row>
    <row r="259" spans="2:329" x14ac:dyDescent="0.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32"/>
      <c r="HX259" s="32"/>
      <c r="HY259" s="32"/>
      <c r="HZ259" s="32"/>
      <c r="IA259" s="32"/>
      <c r="IB259" s="32"/>
      <c r="IC259" s="32"/>
      <c r="ID259" s="32"/>
      <c r="IE259" s="32"/>
      <c r="IF259" s="32"/>
      <c r="IG259" s="32"/>
      <c r="IH259" s="32"/>
      <c r="II259" s="32"/>
      <c r="IJ259" s="32"/>
      <c r="IK259" s="32"/>
      <c r="IL259" s="32"/>
      <c r="IM259" s="32"/>
      <c r="IN259" s="32"/>
      <c r="IO259" s="32"/>
      <c r="IP259" s="32"/>
      <c r="IQ259" s="32"/>
      <c r="IR259" s="32"/>
      <c r="IS259" s="32"/>
      <c r="IT259" s="32"/>
      <c r="IU259" s="32"/>
      <c r="IV259" s="32"/>
      <c r="IW259" s="32"/>
      <c r="IX259" s="32"/>
      <c r="IY259" s="32"/>
      <c r="IZ259" s="32"/>
      <c r="JA259" s="32"/>
      <c r="JB259" s="32"/>
      <c r="JC259" s="32"/>
      <c r="JD259" s="32"/>
      <c r="JE259" s="32"/>
      <c r="JF259" s="32"/>
      <c r="JG259" s="32"/>
      <c r="JH259" s="32"/>
      <c r="JI259" s="32"/>
      <c r="JJ259" s="32"/>
      <c r="JK259" s="32"/>
      <c r="JL259" s="32"/>
      <c r="JM259" s="32"/>
      <c r="JN259" s="32"/>
      <c r="JO259" s="32"/>
      <c r="JP259" s="32"/>
      <c r="JQ259" s="32"/>
      <c r="JR259" s="32"/>
      <c r="JS259" s="32"/>
      <c r="JT259" s="32"/>
      <c r="JU259" s="32"/>
      <c r="JV259" s="32"/>
      <c r="JW259" s="32"/>
      <c r="JX259" s="32"/>
      <c r="JY259" s="32"/>
      <c r="JZ259" s="32"/>
      <c r="KA259" s="32"/>
      <c r="KB259" s="32"/>
      <c r="KC259" s="32"/>
      <c r="KD259" s="32"/>
      <c r="KE259" s="32"/>
      <c r="KF259" s="32"/>
      <c r="KG259" s="32"/>
      <c r="KH259" s="32"/>
      <c r="KI259" s="32"/>
      <c r="KJ259" s="32"/>
      <c r="KK259" s="32"/>
      <c r="KL259" s="32"/>
      <c r="KM259" s="32"/>
      <c r="KN259" s="32"/>
      <c r="KO259" s="32"/>
      <c r="KP259" s="32"/>
      <c r="KQ259" s="32"/>
      <c r="KR259" s="32"/>
      <c r="KS259" s="32"/>
      <c r="KT259" s="32"/>
      <c r="KU259" s="32"/>
      <c r="KV259" s="32"/>
      <c r="KW259" s="32"/>
      <c r="KX259" s="32"/>
      <c r="KY259" s="32"/>
      <c r="KZ259" s="32"/>
      <c r="LA259" s="32"/>
      <c r="LB259" s="32"/>
      <c r="LC259" s="32"/>
      <c r="LD259" s="32"/>
      <c r="LE259" s="32"/>
      <c r="LF259" s="32"/>
      <c r="LG259" s="32"/>
      <c r="LH259" s="32"/>
      <c r="LI259" s="32"/>
      <c r="LJ259" s="32"/>
      <c r="LK259" s="32"/>
      <c r="LL259" s="32"/>
      <c r="LM259" s="32"/>
      <c r="LN259" s="32"/>
      <c r="LO259" s="32"/>
      <c r="LP259" s="32"/>
      <c r="LQ259" s="32"/>
    </row>
    <row r="260" spans="2:329" x14ac:dyDescent="0.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c r="HS260" s="32"/>
      <c r="HT260" s="32"/>
      <c r="HU260" s="32"/>
      <c r="HV260" s="32"/>
      <c r="HW260" s="32"/>
      <c r="HX260" s="32"/>
      <c r="HY260" s="32"/>
      <c r="HZ260" s="32"/>
      <c r="IA260" s="32"/>
      <c r="IB260" s="32"/>
      <c r="IC260" s="32"/>
      <c r="ID260" s="32"/>
      <c r="IE260" s="32"/>
      <c r="IF260" s="32"/>
      <c r="IG260" s="32"/>
      <c r="IH260" s="32"/>
      <c r="II260" s="32"/>
      <c r="IJ260" s="32"/>
      <c r="IK260" s="32"/>
      <c r="IL260" s="32"/>
      <c r="IM260" s="32"/>
      <c r="IN260" s="32"/>
      <c r="IO260" s="32"/>
      <c r="IP260" s="32"/>
      <c r="IQ260" s="32"/>
      <c r="IR260" s="32"/>
      <c r="IS260" s="32"/>
      <c r="IT260" s="32"/>
      <c r="IU260" s="32"/>
      <c r="IV260" s="32"/>
      <c r="IW260" s="32"/>
      <c r="IX260" s="32"/>
      <c r="IY260" s="32"/>
      <c r="IZ260" s="32"/>
      <c r="JA260" s="32"/>
      <c r="JB260" s="32"/>
      <c r="JC260" s="32"/>
      <c r="JD260" s="32"/>
      <c r="JE260" s="32"/>
      <c r="JF260" s="32"/>
      <c r="JG260" s="32"/>
      <c r="JH260" s="32"/>
      <c r="JI260" s="32"/>
      <c r="JJ260" s="32"/>
      <c r="JK260" s="32"/>
      <c r="JL260" s="32"/>
      <c r="JM260" s="32"/>
      <c r="JN260" s="32"/>
      <c r="JO260" s="32"/>
      <c r="JP260" s="32"/>
      <c r="JQ260" s="32"/>
      <c r="JR260" s="32"/>
      <c r="JS260" s="32"/>
      <c r="JT260" s="32"/>
      <c r="JU260" s="32"/>
      <c r="JV260" s="32"/>
      <c r="JW260" s="32"/>
      <c r="JX260" s="32"/>
      <c r="JY260" s="32"/>
      <c r="JZ260" s="32"/>
      <c r="KA260" s="32"/>
      <c r="KB260" s="32"/>
      <c r="KC260" s="32"/>
      <c r="KD260" s="32"/>
      <c r="KE260" s="32"/>
      <c r="KF260" s="32"/>
      <c r="KG260" s="32"/>
      <c r="KH260" s="32"/>
      <c r="KI260" s="32"/>
      <c r="KJ260" s="32"/>
      <c r="KK260" s="32"/>
      <c r="KL260" s="32"/>
      <c r="KM260" s="32"/>
      <c r="KN260" s="32"/>
      <c r="KO260" s="32"/>
      <c r="KP260" s="32"/>
      <c r="KQ260" s="32"/>
      <c r="KR260" s="32"/>
      <c r="KS260" s="32"/>
      <c r="KT260" s="32"/>
      <c r="KU260" s="32"/>
      <c r="KV260" s="32"/>
      <c r="KW260" s="32"/>
      <c r="KX260" s="32"/>
      <c r="KY260" s="32"/>
      <c r="KZ260" s="32"/>
      <c r="LA260" s="32"/>
      <c r="LB260" s="32"/>
      <c r="LC260" s="32"/>
      <c r="LD260" s="32"/>
      <c r="LE260" s="32"/>
      <c r="LF260" s="32"/>
      <c r="LG260" s="32"/>
      <c r="LH260" s="32"/>
      <c r="LI260" s="32"/>
      <c r="LJ260" s="32"/>
      <c r="LK260" s="32"/>
      <c r="LL260" s="32"/>
      <c r="LM260" s="32"/>
      <c r="LN260" s="32"/>
      <c r="LO260" s="32"/>
      <c r="LP260" s="32"/>
      <c r="LQ260" s="32"/>
    </row>
    <row r="261" spans="2:329" x14ac:dyDescent="0.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c r="HS261" s="32"/>
      <c r="HT261" s="32"/>
      <c r="HU261" s="32"/>
      <c r="HV261" s="32"/>
      <c r="HW261" s="32"/>
      <c r="HX261" s="32"/>
      <c r="HY261" s="32"/>
      <c r="HZ261" s="32"/>
      <c r="IA261" s="32"/>
      <c r="IB261" s="32"/>
      <c r="IC261" s="32"/>
      <c r="ID261" s="32"/>
      <c r="IE261" s="32"/>
      <c r="IF261" s="32"/>
      <c r="IG261" s="32"/>
      <c r="IH261" s="32"/>
      <c r="II261" s="32"/>
      <c r="IJ261" s="32"/>
      <c r="IK261" s="32"/>
      <c r="IL261" s="32"/>
      <c r="IM261" s="32"/>
      <c r="IN261" s="32"/>
      <c r="IO261" s="32"/>
      <c r="IP261" s="32"/>
      <c r="IQ261" s="32"/>
      <c r="IR261" s="32"/>
      <c r="IS261" s="32"/>
      <c r="IT261" s="32"/>
      <c r="IU261" s="32"/>
      <c r="IV261" s="32"/>
      <c r="IW261" s="32"/>
      <c r="IX261" s="32"/>
      <c r="IY261" s="32"/>
      <c r="IZ261" s="32"/>
      <c r="JA261" s="32"/>
      <c r="JB261" s="32"/>
      <c r="JC261" s="32"/>
      <c r="JD261" s="32"/>
      <c r="JE261" s="32"/>
      <c r="JF261" s="32"/>
      <c r="JG261" s="32"/>
      <c r="JH261" s="32"/>
      <c r="JI261" s="32"/>
      <c r="JJ261" s="32"/>
      <c r="JK261" s="32"/>
      <c r="JL261" s="32"/>
      <c r="JM261" s="32"/>
      <c r="JN261" s="32"/>
      <c r="JO261" s="32"/>
      <c r="JP261" s="32"/>
      <c r="JQ261" s="32"/>
      <c r="JR261" s="32"/>
      <c r="JS261" s="32"/>
      <c r="JT261" s="32"/>
      <c r="JU261" s="32"/>
      <c r="JV261" s="32"/>
      <c r="JW261" s="32"/>
      <c r="JX261" s="32"/>
      <c r="JY261" s="32"/>
      <c r="JZ261" s="32"/>
      <c r="KA261" s="32"/>
      <c r="KB261" s="32"/>
      <c r="KC261" s="32"/>
      <c r="KD261" s="32"/>
      <c r="KE261" s="32"/>
      <c r="KF261" s="32"/>
      <c r="KG261" s="32"/>
      <c r="KH261" s="32"/>
      <c r="KI261" s="32"/>
      <c r="KJ261" s="32"/>
      <c r="KK261" s="32"/>
      <c r="KL261" s="32"/>
      <c r="KM261" s="32"/>
      <c r="KN261" s="32"/>
      <c r="KO261" s="32"/>
      <c r="KP261" s="32"/>
      <c r="KQ261" s="32"/>
      <c r="KR261" s="32"/>
      <c r="KS261" s="32"/>
      <c r="KT261" s="32"/>
      <c r="KU261" s="32"/>
      <c r="KV261" s="32"/>
      <c r="KW261" s="32"/>
      <c r="KX261" s="32"/>
      <c r="KY261" s="32"/>
      <c r="KZ261" s="32"/>
      <c r="LA261" s="32"/>
      <c r="LB261" s="32"/>
      <c r="LC261" s="32"/>
      <c r="LD261" s="32"/>
      <c r="LE261" s="32"/>
      <c r="LF261" s="32"/>
      <c r="LG261" s="32"/>
      <c r="LH261" s="32"/>
      <c r="LI261" s="32"/>
      <c r="LJ261" s="32"/>
      <c r="LK261" s="32"/>
      <c r="LL261" s="32"/>
      <c r="LM261" s="32"/>
      <c r="LN261" s="32"/>
      <c r="LO261" s="32"/>
      <c r="LP261" s="32"/>
      <c r="LQ261" s="32"/>
    </row>
    <row r="262" spans="2:329" x14ac:dyDescent="0.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c r="HS262" s="32"/>
      <c r="HT262" s="32"/>
      <c r="HU262" s="32"/>
      <c r="HV262" s="32"/>
      <c r="HW262" s="32"/>
      <c r="HX262" s="32"/>
      <c r="HY262" s="32"/>
      <c r="HZ262" s="32"/>
      <c r="IA262" s="32"/>
      <c r="IB262" s="32"/>
      <c r="IC262" s="32"/>
      <c r="ID262" s="32"/>
      <c r="IE262" s="32"/>
      <c r="IF262" s="32"/>
      <c r="IG262" s="32"/>
      <c r="IH262" s="32"/>
      <c r="II262" s="32"/>
      <c r="IJ262" s="32"/>
      <c r="IK262" s="32"/>
      <c r="IL262" s="32"/>
      <c r="IM262" s="32"/>
      <c r="IN262" s="32"/>
      <c r="IO262" s="32"/>
      <c r="IP262" s="32"/>
      <c r="IQ262" s="32"/>
      <c r="IR262" s="32"/>
      <c r="IS262" s="32"/>
      <c r="IT262" s="32"/>
      <c r="IU262" s="32"/>
      <c r="IV262" s="32"/>
      <c r="IW262" s="32"/>
      <c r="IX262" s="32"/>
      <c r="IY262" s="32"/>
      <c r="IZ262" s="32"/>
      <c r="JA262" s="32"/>
      <c r="JB262" s="32"/>
      <c r="JC262" s="32"/>
      <c r="JD262" s="32"/>
      <c r="JE262" s="32"/>
      <c r="JF262" s="32"/>
      <c r="JG262" s="32"/>
      <c r="JH262" s="32"/>
      <c r="JI262" s="32"/>
      <c r="JJ262" s="32"/>
      <c r="JK262" s="32"/>
      <c r="JL262" s="32"/>
      <c r="JM262" s="32"/>
      <c r="JN262" s="32"/>
      <c r="JO262" s="32"/>
      <c r="JP262" s="32"/>
      <c r="JQ262" s="32"/>
      <c r="JR262" s="32"/>
      <c r="JS262" s="32"/>
      <c r="JT262" s="32"/>
      <c r="JU262" s="32"/>
      <c r="JV262" s="32"/>
      <c r="JW262" s="32"/>
      <c r="JX262" s="32"/>
      <c r="JY262" s="32"/>
      <c r="JZ262" s="32"/>
      <c r="KA262" s="32"/>
      <c r="KB262" s="32"/>
      <c r="KC262" s="32"/>
      <c r="KD262" s="32"/>
      <c r="KE262" s="32"/>
      <c r="KF262" s="32"/>
      <c r="KG262" s="32"/>
      <c r="KH262" s="32"/>
      <c r="KI262" s="32"/>
      <c r="KJ262" s="32"/>
      <c r="KK262" s="32"/>
      <c r="KL262" s="32"/>
      <c r="KM262" s="32"/>
      <c r="KN262" s="32"/>
      <c r="KO262" s="32"/>
      <c r="KP262" s="32"/>
      <c r="KQ262" s="32"/>
      <c r="KR262" s="32"/>
      <c r="KS262" s="32"/>
      <c r="KT262" s="32"/>
      <c r="KU262" s="32"/>
      <c r="KV262" s="32"/>
      <c r="KW262" s="32"/>
      <c r="KX262" s="32"/>
      <c r="KY262" s="32"/>
      <c r="KZ262" s="32"/>
      <c r="LA262" s="32"/>
      <c r="LB262" s="32"/>
      <c r="LC262" s="32"/>
      <c r="LD262" s="32"/>
      <c r="LE262" s="32"/>
      <c r="LF262" s="32"/>
      <c r="LG262" s="32"/>
      <c r="LH262" s="32"/>
      <c r="LI262" s="32"/>
      <c r="LJ262" s="32"/>
      <c r="LK262" s="32"/>
      <c r="LL262" s="32"/>
      <c r="LM262" s="32"/>
      <c r="LN262" s="32"/>
      <c r="LO262" s="32"/>
      <c r="LP262" s="32"/>
      <c r="LQ262" s="32"/>
    </row>
    <row r="263" spans="2:329" x14ac:dyDescent="0.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c r="IG263" s="32"/>
      <c r="IH263" s="32"/>
      <c r="II263" s="32"/>
      <c r="IJ263" s="32"/>
      <c r="IK263" s="32"/>
      <c r="IL263" s="32"/>
      <c r="IM263" s="32"/>
      <c r="IN263" s="32"/>
      <c r="IO263" s="32"/>
      <c r="IP263" s="32"/>
      <c r="IQ263" s="32"/>
      <c r="IR263" s="32"/>
      <c r="IS263" s="32"/>
      <c r="IT263" s="32"/>
      <c r="IU263" s="32"/>
      <c r="IV263" s="32"/>
      <c r="IW263" s="32"/>
      <c r="IX263" s="32"/>
      <c r="IY263" s="32"/>
      <c r="IZ263" s="32"/>
      <c r="JA263" s="32"/>
      <c r="JB263" s="32"/>
      <c r="JC263" s="32"/>
      <c r="JD263" s="32"/>
      <c r="JE263" s="32"/>
      <c r="JF263" s="32"/>
      <c r="JG263" s="32"/>
      <c r="JH263" s="32"/>
      <c r="JI263" s="32"/>
      <c r="JJ263" s="32"/>
      <c r="JK263" s="32"/>
      <c r="JL263" s="32"/>
      <c r="JM263" s="32"/>
      <c r="JN263" s="32"/>
      <c r="JO263" s="32"/>
      <c r="JP263" s="32"/>
      <c r="JQ263" s="32"/>
      <c r="JR263" s="32"/>
      <c r="JS263" s="32"/>
      <c r="JT263" s="32"/>
      <c r="JU263" s="32"/>
      <c r="JV263" s="32"/>
      <c r="JW263" s="32"/>
      <c r="JX263" s="32"/>
      <c r="JY263" s="32"/>
      <c r="JZ263" s="32"/>
      <c r="KA263" s="32"/>
      <c r="KB263" s="32"/>
      <c r="KC263" s="32"/>
      <c r="KD263" s="32"/>
      <c r="KE263" s="32"/>
      <c r="KF263" s="32"/>
      <c r="KG263" s="32"/>
      <c r="KH263" s="32"/>
      <c r="KI263" s="32"/>
      <c r="KJ263" s="32"/>
      <c r="KK263" s="32"/>
      <c r="KL263" s="32"/>
      <c r="KM263" s="32"/>
      <c r="KN263" s="32"/>
      <c r="KO263" s="32"/>
      <c r="KP263" s="32"/>
      <c r="KQ263" s="32"/>
      <c r="KR263" s="32"/>
      <c r="KS263" s="32"/>
      <c r="KT263" s="32"/>
      <c r="KU263" s="32"/>
      <c r="KV263" s="32"/>
      <c r="KW263" s="32"/>
      <c r="KX263" s="32"/>
      <c r="KY263" s="32"/>
      <c r="KZ263" s="32"/>
      <c r="LA263" s="32"/>
      <c r="LB263" s="32"/>
      <c r="LC263" s="32"/>
      <c r="LD263" s="32"/>
      <c r="LE263" s="32"/>
      <c r="LF263" s="32"/>
      <c r="LG263" s="32"/>
      <c r="LH263" s="32"/>
      <c r="LI263" s="32"/>
      <c r="LJ263" s="32"/>
      <c r="LK263" s="32"/>
      <c r="LL263" s="32"/>
      <c r="LM263" s="32"/>
      <c r="LN263" s="32"/>
      <c r="LO263" s="32"/>
      <c r="LP263" s="32"/>
      <c r="LQ263" s="32"/>
    </row>
    <row r="264" spans="2:329" x14ac:dyDescent="0.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c r="IG264" s="32"/>
      <c r="IH264" s="32"/>
      <c r="II264" s="32"/>
      <c r="IJ264" s="32"/>
      <c r="IK264" s="32"/>
      <c r="IL264" s="32"/>
      <c r="IM264" s="32"/>
      <c r="IN264" s="32"/>
      <c r="IO264" s="32"/>
      <c r="IP264" s="32"/>
      <c r="IQ264" s="32"/>
      <c r="IR264" s="32"/>
      <c r="IS264" s="32"/>
      <c r="IT264" s="32"/>
      <c r="IU264" s="32"/>
      <c r="IV264" s="32"/>
      <c r="IW264" s="32"/>
      <c r="IX264" s="32"/>
      <c r="IY264" s="32"/>
      <c r="IZ264" s="32"/>
      <c r="JA264" s="32"/>
      <c r="JB264" s="32"/>
      <c r="JC264" s="32"/>
      <c r="JD264" s="32"/>
      <c r="JE264" s="32"/>
      <c r="JF264" s="32"/>
      <c r="JG264" s="32"/>
      <c r="JH264" s="32"/>
      <c r="JI264" s="32"/>
      <c r="JJ264" s="32"/>
      <c r="JK264" s="32"/>
      <c r="JL264" s="32"/>
      <c r="JM264" s="32"/>
      <c r="JN264" s="32"/>
      <c r="JO264" s="32"/>
      <c r="JP264" s="32"/>
      <c r="JQ264" s="32"/>
      <c r="JR264" s="32"/>
      <c r="JS264" s="32"/>
      <c r="JT264" s="32"/>
      <c r="JU264" s="32"/>
      <c r="JV264" s="32"/>
      <c r="JW264" s="32"/>
      <c r="JX264" s="32"/>
      <c r="JY264" s="32"/>
      <c r="JZ264" s="32"/>
      <c r="KA264" s="32"/>
      <c r="KB264" s="32"/>
      <c r="KC264" s="32"/>
      <c r="KD264" s="32"/>
      <c r="KE264" s="32"/>
      <c r="KF264" s="32"/>
      <c r="KG264" s="32"/>
      <c r="KH264" s="32"/>
      <c r="KI264" s="32"/>
      <c r="KJ264" s="32"/>
      <c r="KK264" s="32"/>
      <c r="KL264" s="32"/>
      <c r="KM264" s="32"/>
      <c r="KN264" s="32"/>
      <c r="KO264" s="32"/>
      <c r="KP264" s="32"/>
      <c r="KQ264" s="32"/>
      <c r="KR264" s="32"/>
      <c r="KS264" s="32"/>
      <c r="KT264" s="32"/>
      <c r="KU264" s="32"/>
      <c r="KV264" s="32"/>
      <c r="KW264" s="32"/>
      <c r="KX264" s="32"/>
      <c r="KY264" s="32"/>
      <c r="KZ264" s="32"/>
      <c r="LA264" s="32"/>
      <c r="LB264" s="32"/>
      <c r="LC264" s="32"/>
      <c r="LD264" s="32"/>
      <c r="LE264" s="32"/>
      <c r="LF264" s="32"/>
      <c r="LG264" s="32"/>
      <c r="LH264" s="32"/>
      <c r="LI264" s="32"/>
      <c r="LJ264" s="32"/>
      <c r="LK264" s="32"/>
      <c r="LL264" s="32"/>
      <c r="LM264" s="32"/>
      <c r="LN264" s="32"/>
      <c r="LO264" s="32"/>
      <c r="LP264" s="32"/>
      <c r="LQ264" s="32"/>
    </row>
    <row r="265" spans="2:329" x14ac:dyDescent="0.2">
      <c r="B265" s="32"/>
      <c r="C265" s="32"/>
      <c r="D265" s="32"/>
      <c r="E265" s="32"/>
      <c r="F265" s="32"/>
      <c r="G265" s="32"/>
      <c r="H265" s="32"/>
      <c r="I265" s="32"/>
    </row>
  </sheetData>
  <sheetProtection algorithmName="SHA-512" hashValue="wqe6LUCiTWuphXKhM+utf0/sq38Z4NtlmGrTxz4WojXn63fnOJfC1HR8MHpzhwWV280I/DDAvuUJlnMhXmXBqQ==" saltValue="j9vajiNl3BvB5EstEkzGUw==" spinCount="100000" sheet="1" selectLockedCells="1"/>
  <mergeCells count="2">
    <mergeCell ref="J11:O11"/>
    <mergeCell ref="B58:D58"/>
  </mergeCells>
  <dataValidations count="1">
    <dataValidation type="list" allowBlank="1" showInputMessage="1" showErrorMessage="1" sqref="D5:F5" xr:uid="{00000000-0002-0000-0100-000001000000}">
      <formula1>#REF!</formula1>
    </dataValidation>
  </dataValidations>
  <pageMargins left="0.7" right="0.7" top="0.75" bottom="0.75" header="0.3" footer="0.3"/>
  <ignoredErrors>
    <ignoredError sqref="D11 D28 D32 D39 F39 F32 F28 F11" unlockedFormula="1"/>
  </ignoredErrors>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'Pull Down'!$A$2:$A$5</xm:f>
          </x14:formula1>
          <xm:sqref>D3 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R37"/>
  <sheetViews>
    <sheetView workbookViewId="0">
      <selection activeCell="R9" sqref="R9"/>
    </sheetView>
  </sheetViews>
  <sheetFormatPr baseColWidth="10" defaultColWidth="11" defaultRowHeight="16" x14ac:dyDescent="0.2"/>
  <cols>
    <col min="2" max="2" width="27.1640625" customWidth="1"/>
    <col min="3" max="3" width="13.1640625" customWidth="1"/>
    <col min="4" max="4" width="13.6640625" customWidth="1"/>
    <col min="6" max="6" width="15.5" customWidth="1"/>
    <col min="7" max="7" width="15.6640625" customWidth="1"/>
    <col min="8" max="8" width="13.1640625" customWidth="1"/>
    <col min="9" max="9" width="14.1640625" customWidth="1"/>
    <col min="10" max="10" width="14.6640625" customWidth="1"/>
    <col min="11" max="11" width="12.6640625" customWidth="1"/>
    <col min="12" max="12" width="13.1640625" customWidth="1"/>
    <col min="13" max="14" width="13.6640625" customWidth="1"/>
    <col min="17" max="17" width="14" bestFit="1" customWidth="1"/>
    <col min="18" max="18" width="12.5" bestFit="1" customWidth="1"/>
  </cols>
  <sheetData>
    <row r="1" spans="2:18" ht="17" thickBot="1" x14ac:dyDescent="0.25">
      <c r="B1" s="20" t="s">
        <v>8</v>
      </c>
      <c r="C1" s="20" t="s">
        <v>9</v>
      </c>
    </row>
    <row r="2" spans="2:18" ht="25" thickTop="1" x14ac:dyDescent="0.3">
      <c r="B2" t="s">
        <v>0</v>
      </c>
      <c r="C2" s="6">
        <v>15750</v>
      </c>
      <c r="F2" s="276">
        <v>2025</v>
      </c>
      <c r="G2" s="277"/>
      <c r="H2" s="277"/>
      <c r="I2" s="277"/>
      <c r="J2" s="277"/>
      <c r="K2" s="277"/>
      <c r="L2" s="277"/>
      <c r="M2" s="277"/>
      <c r="N2" s="278"/>
      <c r="P2" t="s">
        <v>5</v>
      </c>
      <c r="Q2" t="s">
        <v>252</v>
      </c>
      <c r="R2" t="s">
        <v>251</v>
      </c>
    </row>
    <row r="3" spans="2:18" ht="22" thickBot="1" x14ac:dyDescent="0.3">
      <c r="B3" t="s">
        <v>1</v>
      </c>
      <c r="C3" s="9">
        <v>31500</v>
      </c>
      <c r="F3" s="1"/>
      <c r="G3" s="65" t="s">
        <v>0</v>
      </c>
      <c r="H3" s="65"/>
      <c r="I3" s="279" t="s">
        <v>1</v>
      </c>
      <c r="J3" s="279"/>
      <c r="K3" s="279" t="s">
        <v>7</v>
      </c>
      <c r="L3" s="279"/>
      <c r="M3" s="279" t="s">
        <v>24</v>
      </c>
      <c r="N3" s="280"/>
      <c r="P3" t="s">
        <v>21</v>
      </c>
      <c r="Q3" s="16">
        <v>394600</v>
      </c>
      <c r="R3" s="16">
        <v>100000</v>
      </c>
    </row>
    <row r="4" spans="2:18" ht="20" thickTop="1" x14ac:dyDescent="0.25">
      <c r="B4" t="s">
        <v>6</v>
      </c>
      <c r="C4" s="6">
        <v>23625</v>
      </c>
      <c r="F4" s="2"/>
      <c r="G4" s="3" t="s">
        <v>2</v>
      </c>
      <c r="H4" s="26" t="s">
        <v>3</v>
      </c>
      <c r="I4" s="27" t="s">
        <v>2</v>
      </c>
      <c r="J4" s="26" t="s">
        <v>3</v>
      </c>
      <c r="K4" s="27" t="s">
        <v>2</v>
      </c>
      <c r="L4" s="4" t="s">
        <v>3</v>
      </c>
      <c r="M4" s="27" t="s">
        <v>2</v>
      </c>
      <c r="N4" s="26" t="s">
        <v>3</v>
      </c>
      <c r="P4" t="s">
        <v>253</v>
      </c>
      <c r="Q4" s="16">
        <v>197300</v>
      </c>
      <c r="R4" s="16">
        <v>50000</v>
      </c>
    </row>
    <row r="5" spans="2:18" ht="19" x14ac:dyDescent="0.25">
      <c r="B5" t="s">
        <v>24</v>
      </c>
      <c r="C5" s="16">
        <f>C3/2</f>
        <v>15750</v>
      </c>
      <c r="F5" s="5">
        <v>0.1</v>
      </c>
      <c r="G5" s="6">
        <v>0</v>
      </c>
      <c r="H5" s="6">
        <v>11925</v>
      </c>
      <c r="I5" s="28">
        <v>0</v>
      </c>
      <c r="J5" s="7">
        <v>23850</v>
      </c>
      <c r="K5" s="28"/>
      <c r="L5" s="7">
        <v>16550</v>
      </c>
      <c r="M5" s="28">
        <f>0.5*I5</f>
        <v>0</v>
      </c>
      <c r="N5" s="7">
        <f>0.5*J5</f>
        <v>11925</v>
      </c>
      <c r="P5" t="s">
        <v>23</v>
      </c>
      <c r="Q5" s="16">
        <v>197300</v>
      </c>
      <c r="R5" s="16">
        <v>50000</v>
      </c>
    </row>
    <row r="6" spans="2:18" ht="19" x14ac:dyDescent="0.25">
      <c r="F6" s="8">
        <v>0.12</v>
      </c>
      <c r="G6" s="9">
        <f t="shared" ref="G6:G11" si="0">H5+0.01</f>
        <v>11925.01</v>
      </c>
      <c r="H6" s="9">
        <v>48475</v>
      </c>
      <c r="I6" s="29">
        <f>J5+0.01</f>
        <v>23850.01</v>
      </c>
      <c r="J6" s="10">
        <v>96950</v>
      </c>
      <c r="K6" s="29">
        <f>L5+0.01</f>
        <v>16550.009999999998</v>
      </c>
      <c r="L6" s="10">
        <v>63100</v>
      </c>
      <c r="M6" s="29">
        <f t="shared" ref="M6:N11" si="1">0.5*I6</f>
        <v>11925.004999999999</v>
      </c>
      <c r="N6" s="10">
        <f t="shared" si="1"/>
        <v>48475</v>
      </c>
      <c r="P6" t="s">
        <v>5</v>
      </c>
      <c r="Q6" s="16">
        <v>197300</v>
      </c>
      <c r="R6" s="16">
        <v>50000</v>
      </c>
    </row>
    <row r="7" spans="2:18" ht="19" x14ac:dyDescent="0.25">
      <c r="B7" s="20" t="s">
        <v>12</v>
      </c>
      <c r="C7" s="20"/>
      <c r="D7" s="20" t="s">
        <v>15</v>
      </c>
      <c r="F7" s="5">
        <v>0.22</v>
      </c>
      <c r="G7" s="6">
        <f t="shared" si="0"/>
        <v>48475.01</v>
      </c>
      <c r="H7" s="6">
        <v>103350</v>
      </c>
      <c r="I7" s="28">
        <f t="shared" ref="I7:I11" si="2">J6+0.01</f>
        <v>96950.01</v>
      </c>
      <c r="J7" s="7">
        <v>206700</v>
      </c>
      <c r="K7" s="28">
        <f t="shared" ref="K7:K11" si="3">L6+0.01</f>
        <v>63100.01</v>
      </c>
      <c r="L7" s="7">
        <v>100500</v>
      </c>
      <c r="M7" s="28">
        <f t="shared" si="1"/>
        <v>48475.004999999997</v>
      </c>
      <c r="N7" s="7">
        <f t="shared" si="1"/>
        <v>103350</v>
      </c>
    </row>
    <row r="8" spans="2:18" ht="19" x14ac:dyDescent="0.25">
      <c r="B8" t="s">
        <v>13</v>
      </c>
      <c r="C8" s="19">
        <v>0.124</v>
      </c>
      <c r="D8" s="16">
        <v>176100</v>
      </c>
      <c r="F8" s="8">
        <v>0.24</v>
      </c>
      <c r="G8" s="9">
        <f t="shared" si="0"/>
        <v>103350.01</v>
      </c>
      <c r="H8" s="9">
        <v>197300</v>
      </c>
      <c r="I8" s="29">
        <f t="shared" si="2"/>
        <v>206700.01</v>
      </c>
      <c r="J8" s="10">
        <v>394600</v>
      </c>
      <c r="K8" s="29">
        <f t="shared" si="3"/>
        <v>100500.01</v>
      </c>
      <c r="L8" s="10">
        <v>191150</v>
      </c>
      <c r="M8" s="29">
        <f t="shared" si="1"/>
        <v>103350.005</v>
      </c>
      <c r="N8" s="10">
        <f t="shared" si="1"/>
        <v>197300</v>
      </c>
    </row>
    <row r="9" spans="2:18" ht="19" x14ac:dyDescent="0.25">
      <c r="B9" t="s">
        <v>14</v>
      </c>
      <c r="C9" s="19">
        <v>2.9000000000000001E-2</v>
      </c>
      <c r="F9" s="5">
        <v>0.32</v>
      </c>
      <c r="G9" s="6">
        <f t="shared" si="0"/>
        <v>197300.01</v>
      </c>
      <c r="H9" s="6">
        <v>250525</v>
      </c>
      <c r="I9" s="28">
        <f t="shared" si="2"/>
        <v>394600.01</v>
      </c>
      <c r="J9" s="7">
        <v>501050</v>
      </c>
      <c r="K9" s="28">
        <f t="shared" si="3"/>
        <v>191150.01</v>
      </c>
      <c r="L9" s="7">
        <v>243700</v>
      </c>
      <c r="M9" s="28">
        <f t="shared" si="1"/>
        <v>197300.005</v>
      </c>
      <c r="N9" s="7">
        <f t="shared" si="1"/>
        <v>250525</v>
      </c>
    </row>
    <row r="10" spans="2:18" ht="19" x14ac:dyDescent="0.25">
      <c r="B10" t="s">
        <v>250</v>
      </c>
      <c r="D10" s="16">
        <v>7493</v>
      </c>
      <c r="F10" s="8">
        <v>0.35</v>
      </c>
      <c r="G10" s="9">
        <f t="shared" si="0"/>
        <v>250525.01</v>
      </c>
      <c r="H10" s="248">
        <v>626350</v>
      </c>
      <c r="I10" s="29">
        <f t="shared" si="2"/>
        <v>501050.01</v>
      </c>
      <c r="J10" s="243">
        <v>751600</v>
      </c>
      <c r="K10" s="29">
        <f t="shared" si="3"/>
        <v>243700.01</v>
      </c>
      <c r="L10" s="243">
        <v>609350</v>
      </c>
      <c r="M10" s="29">
        <f t="shared" si="1"/>
        <v>250525.005</v>
      </c>
      <c r="N10" s="10">
        <f t="shared" si="1"/>
        <v>375800</v>
      </c>
    </row>
    <row r="11" spans="2:18" ht="20" thickBot="1" x14ac:dyDescent="0.3">
      <c r="F11" s="11">
        <v>0.37</v>
      </c>
      <c r="G11" s="30">
        <f t="shared" si="0"/>
        <v>626350.01</v>
      </c>
      <c r="H11" s="249" t="s">
        <v>4</v>
      </c>
      <c r="I11" s="30">
        <f t="shared" si="2"/>
        <v>751600.01</v>
      </c>
      <c r="J11" s="13" t="s">
        <v>4</v>
      </c>
      <c r="K11" s="30">
        <f t="shared" si="3"/>
        <v>609350.01</v>
      </c>
      <c r="L11" s="13" t="s">
        <v>4</v>
      </c>
      <c r="M11" s="30">
        <f t="shared" si="1"/>
        <v>375800.005</v>
      </c>
      <c r="N11" s="14" t="s">
        <v>4</v>
      </c>
    </row>
    <row r="12" spans="2:18" ht="18" thickTop="1" thickBot="1" x14ac:dyDescent="0.25">
      <c r="B12" s="281" t="s">
        <v>16</v>
      </c>
      <c r="C12" s="281"/>
      <c r="D12" s="281"/>
    </row>
    <row r="13" spans="2:18" ht="25" thickTop="1" x14ac:dyDescent="0.3">
      <c r="B13" t="s">
        <v>0</v>
      </c>
      <c r="C13" s="16">
        <v>200000</v>
      </c>
      <c r="D13" s="18">
        <v>8.9999999999999993E-3</v>
      </c>
      <c r="F13" s="276" t="s">
        <v>254</v>
      </c>
      <c r="G13" s="277"/>
      <c r="H13" s="277"/>
      <c r="I13" s="277"/>
      <c r="J13" s="277"/>
      <c r="K13" s="277"/>
      <c r="L13" s="277"/>
      <c r="M13" s="277"/>
      <c r="N13" s="278"/>
    </row>
    <row r="14" spans="2:18" ht="22" thickBot="1" x14ac:dyDescent="0.3">
      <c r="B14" t="s">
        <v>1</v>
      </c>
      <c r="C14" s="16">
        <v>250000</v>
      </c>
      <c r="D14" s="18">
        <v>8.9999999999999993E-3</v>
      </c>
      <c r="F14" s="1"/>
      <c r="G14" s="279" t="s">
        <v>0</v>
      </c>
      <c r="H14" s="279"/>
      <c r="I14" s="279" t="s">
        <v>1</v>
      </c>
      <c r="J14" s="279"/>
      <c r="K14" s="279" t="s">
        <v>6</v>
      </c>
      <c r="L14" s="279"/>
      <c r="M14" s="279" t="s">
        <v>24</v>
      </c>
      <c r="N14" s="280"/>
    </row>
    <row r="15" spans="2:18" ht="21" thickTop="1" thickBot="1" x14ac:dyDescent="0.3">
      <c r="B15" t="s">
        <v>6</v>
      </c>
      <c r="C15" s="16">
        <v>200000</v>
      </c>
      <c r="D15" s="18">
        <v>8.9999999999999993E-3</v>
      </c>
      <c r="F15" s="2"/>
      <c r="G15" s="27" t="s">
        <v>2</v>
      </c>
      <c r="H15" s="26" t="s">
        <v>3</v>
      </c>
      <c r="I15" s="27" t="s">
        <v>2</v>
      </c>
      <c r="J15" s="26" t="s">
        <v>3</v>
      </c>
      <c r="K15" s="15" t="s">
        <v>2</v>
      </c>
      <c r="L15" s="4" t="s">
        <v>3</v>
      </c>
      <c r="M15" s="3" t="s">
        <v>2</v>
      </c>
      <c r="N15" s="26" t="s">
        <v>3</v>
      </c>
    </row>
    <row r="16" spans="2:18" ht="21" thickTop="1" thickBot="1" x14ac:dyDescent="0.3">
      <c r="B16" t="s">
        <v>24</v>
      </c>
      <c r="C16" s="16">
        <v>125000</v>
      </c>
      <c r="D16" s="18">
        <v>8.9999999999999993E-3</v>
      </c>
      <c r="F16" s="5">
        <v>0</v>
      </c>
      <c r="G16" s="28">
        <v>0</v>
      </c>
      <c r="H16" s="7">
        <v>48350</v>
      </c>
      <c r="I16" s="28">
        <v>0</v>
      </c>
      <c r="J16" s="7">
        <v>96700</v>
      </c>
      <c r="K16" s="6">
        <v>0</v>
      </c>
      <c r="L16" s="7">
        <v>64750</v>
      </c>
      <c r="M16" s="28">
        <f>0.5*I16</f>
        <v>0</v>
      </c>
      <c r="N16" s="239">
        <f>0.5*J16</f>
        <v>48350</v>
      </c>
    </row>
    <row r="17" spans="2:14" ht="20" thickTop="1" x14ac:dyDescent="0.25">
      <c r="F17" s="8">
        <v>0.15</v>
      </c>
      <c r="G17" s="29">
        <f>H16+0.01</f>
        <v>48350.01</v>
      </c>
      <c r="H17" s="10">
        <v>533400</v>
      </c>
      <c r="I17" s="29">
        <f>J16+0.01</f>
        <v>96700.01</v>
      </c>
      <c r="J17" s="10">
        <v>600050</v>
      </c>
      <c r="K17" s="9">
        <f>L16+0.01</f>
        <v>64750.01</v>
      </c>
      <c r="L17" s="10">
        <v>566700</v>
      </c>
      <c r="M17" s="29">
        <f t="shared" ref="M17:N18" si="4">0.5*I17</f>
        <v>48350.004999999997</v>
      </c>
      <c r="N17" s="10">
        <f t="shared" si="4"/>
        <v>300025</v>
      </c>
    </row>
    <row r="18" spans="2:14" ht="20" thickBot="1" x14ac:dyDescent="0.3">
      <c r="B18" t="s">
        <v>18</v>
      </c>
      <c r="C18" s="16">
        <v>168600</v>
      </c>
      <c r="F18" s="11">
        <v>0.2</v>
      </c>
      <c r="G18" s="30">
        <f>H17+0.01</f>
        <v>533400.01</v>
      </c>
      <c r="H18" s="13" t="s">
        <v>4</v>
      </c>
      <c r="I18" s="30">
        <f>J17+0.01</f>
        <v>600050.01</v>
      </c>
      <c r="J18" s="13" t="s">
        <v>4</v>
      </c>
      <c r="K18" s="12">
        <f>L17+0.01</f>
        <v>566700.01</v>
      </c>
      <c r="L18" s="13" t="s">
        <v>4</v>
      </c>
      <c r="M18" s="45">
        <f t="shared" si="4"/>
        <v>300025.005</v>
      </c>
      <c r="N18" s="13" t="s">
        <v>4</v>
      </c>
    </row>
    <row r="19" spans="2:14" ht="17" thickTop="1" x14ac:dyDescent="0.2"/>
    <row r="20" spans="2:14" x14ac:dyDescent="0.2">
      <c r="F20" t="s">
        <v>40</v>
      </c>
      <c r="H20" t="s">
        <v>0</v>
      </c>
      <c r="I20" t="s">
        <v>1</v>
      </c>
      <c r="J20" t="s">
        <v>6</v>
      </c>
      <c r="K20" t="s">
        <v>30</v>
      </c>
      <c r="M20" t="s">
        <v>41</v>
      </c>
    </row>
    <row r="21" spans="2:14" x14ac:dyDescent="0.2">
      <c r="F21" s="21">
        <f>'Tax Estimator'!F45</f>
        <v>0</v>
      </c>
      <c r="G21" s="17">
        <v>0</v>
      </c>
      <c r="H21" s="16">
        <f>IF($F$21&lt;G17,$F$23*$F$16,0)</f>
        <v>0</v>
      </c>
      <c r="I21" s="16">
        <f t="shared" ref="I21:K21" si="5">IF($F$21&lt;H17,$F$23*$F$16,0)</f>
        <v>0</v>
      </c>
      <c r="J21" s="16">
        <f t="shared" si="5"/>
        <v>0</v>
      </c>
      <c r="K21" s="16">
        <f t="shared" si="5"/>
        <v>0</v>
      </c>
      <c r="N21">
        <f>IF($F$21&lt;G17,$F$23*$F$16,0)</f>
        <v>0</v>
      </c>
    </row>
    <row r="22" spans="2:14" x14ac:dyDescent="0.2">
      <c r="F22" t="s">
        <v>32</v>
      </c>
      <c r="G22" s="17">
        <v>0.15</v>
      </c>
      <c r="H22" s="16">
        <f>IF($F$21&lt;H17,$F$23*$F$17,IF(F21&gt;H17,0))</f>
        <v>-3543.75</v>
      </c>
      <c r="I22" s="16">
        <f t="shared" ref="I22:K22" si="6">IF($F$21&lt;I17,$F$23*$F$17,IF(G21&gt;I17,0))</f>
        <v>-3543.75</v>
      </c>
      <c r="J22" s="16">
        <f t="shared" si="6"/>
        <v>-3543.75</v>
      </c>
      <c r="K22" s="16">
        <f t="shared" si="6"/>
        <v>-3543.75</v>
      </c>
      <c r="N22">
        <f>IF($F$21+$F$23&lt;$H$17,IF($F$21+$F$23&gt;$G$17,$F$23*$F$17,0))</f>
        <v>0</v>
      </c>
    </row>
    <row r="23" spans="2:14" x14ac:dyDescent="0.2">
      <c r="F23" s="21">
        <f>IF('Tax Estimator'!F45&lt;1,'Tax Estimator'!E23-'Tax Estimator'!F34, 'Tax Estimator'!E23)</f>
        <v>-23625</v>
      </c>
      <c r="G23" s="17">
        <v>0.2</v>
      </c>
      <c r="H23" s="16">
        <f>IF($F$21&gt;G18,$F$23*$F$18,0)</f>
        <v>0</v>
      </c>
      <c r="I23" s="16">
        <f t="shared" ref="I23:K23" si="7">IF($F$21&gt;H18,$F$23*$F$18,0)</f>
        <v>0</v>
      </c>
      <c r="J23" s="16">
        <f t="shared" si="7"/>
        <v>0</v>
      </c>
      <c r="K23" s="16">
        <f t="shared" si="7"/>
        <v>0</v>
      </c>
      <c r="N23">
        <f>IF($F$21+$F$23&lt;=$G$18,0,($F$23*$F$18))</f>
        <v>0</v>
      </c>
    </row>
    <row r="24" spans="2:14" x14ac:dyDescent="0.2">
      <c r="B24" s="240" t="s">
        <v>25</v>
      </c>
      <c r="C24" s="240"/>
      <c r="G24" t="s">
        <v>31</v>
      </c>
    </row>
    <row r="25" spans="2:14" x14ac:dyDescent="0.2">
      <c r="B25" s="240" t="str">
        <f>B13</f>
        <v>Single/Individual</v>
      </c>
      <c r="C25" s="241">
        <f>IF('Tax Estimator'!$D$45&gt;='Pull Down'!B17,(('Tax Estimator'!$D$45-'Pull Down'!B17)*'Pull Down'!C17),0)</f>
        <v>0</v>
      </c>
      <c r="H25" s="25" t="s">
        <v>5</v>
      </c>
      <c r="I25" s="25" t="s">
        <v>21</v>
      </c>
      <c r="J25" s="25" t="s">
        <v>22</v>
      </c>
      <c r="K25" s="25" t="s">
        <v>23</v>
      </c>
    </row>
    <row r="26" spans="2:14" x14ac:dyDescent="0.2">
      <c r="B26" s="240" t="str">
        <f t="shared" ref="B26:B28" si="8">B14</f>
        <v>Married Filing Jointly</v>
      </c>
      <c r="C26" s="241">
        <f>IF('Tax Estimator'!$D$45&gt;='Pull Down'!B18,(('Tax Estimator'!$D$45-'Pull Down'!B18)*'Pull Down'!C18),0)</f>
        <v>0</v>
      </c>
      <c r="G26" s="22" t="s">
        <v>19</v>
      </c>
      <c r="H26" s="24">
        <f>'Tax Estimator'!$F$45</f>
        <v>0</v>
      </c>
      <c r="I26" s="24">
        <f>'Tax Estimator'!$F$45</f>
        <v>0</v>
      </c>
      <c r="J26" s="24">
        <f>'Tax Estimator'!$F$45</f>
        <v>0</v>
      </c>
      <c r="K26" s="24">
        <f>'Tax Estimator'!$F$45</f>
        <v>0</v>
      </c>
    </row>
    <row r="27" spans="2:14" x14ac:dyDescent="0.2">
      <c r="B27" s="240" t="str">
        <f t="shared" si="8"/>
        <v>Head of Household</v>
      </c>
      <c r="C27" s="241">
        <f>IF('Tax Estimator'!$D$45&gt;='Pull Down'!B19,(('Tax Estimator'!$D$45-'Pull Down'!B19)*'Pull Down'!C19),0)</f>
        <v>0</v>
      </c>
      <c r="G27" s="17">
        <v>0.1</v>
      </c>
      <c r="H27" s="21">
        <f>IF($H$26&gt;=H5,H5*$F$5,$H$26*$F$5)</f>
        <v>0</v>
      </c>
      <c r="I27" s="21">
        <f>IF($I$26&gt;=J5,J5*$F$5,$I$26*$F$5)</f>
        <v>0</v>
      </c>
      <c r="J27" s="21">
        <f>IF($J$26&gt;=L5,L5*$F$5,$J$26*$F$5)</f>
        <v>0</v>
      </c>
      <c r="K27" s="21">
        <f>I27/2</f>
        <v>0</v>
      </c>
    </row>
    <row r="28" spans="2:14" x14ac:dyDescent="0.2">
      <c r="B28" s="240" t="str">
        <f t="shared" si="8"/>
        <v>Married Filing Separately</v>
      </c>
      <c r="C28" s="241">
        <f>IF('Tax Estimator'!$D$45&gt;='Pull Down'!B20,(C26/2),0)</f>
        <v>0</v>
      </c>
      <c r="G28" s="17">
        <v>0.12</v>
      </c>
      <c r="H28" s="21">
        <f>IF($H$26&lt;G6,0,IF($H$26&lt;=H6,($H$26-G6)*$F$6,IF($H$26&gt;H6,(H6-G6)*$F$6)))</f>
        <v>0</v>
      </c>
      <c r="I28" s="21">
        <f>IF($H$26&lt;I6,0,IF($H$26&lt;=J6,($H$26-I6)*$F6,IF($H$26&gt;J6,(J6-I6)*$F6)))</f>
        <v>0</v>
      </c>
      <c r="J28" s="21">
        <f>IF($H$26&lt;K6,0,IF($H$26&lt;=L6,($H$26-K6)*$F6,IF($H$26&gt;L6,(L6-K6)*$F6)))</f>
        <v>0</v>
      </c>
      <c r="K28" s="21">
        <f t="shared" ref="K28:K33" si="9">I28/2</f>
        <v>0</v>
      </c>
    </row>
    <row r="29" spans="2:14" x14ac:dyDescent="0.2">
      <c r="G29" s="17">
        <v>0.22</v>
      </c>
      <c r="H29" s="21">
        <f>IF($H$26&lt;G7,0,IF($H$26&lt;=H7,($H$26-G7)*$F$7,IF($H$26&gt;H7,(H7-G7)*$F$7)))</f>
        <v>0</v>
      </c>
      <c r="I29" s="21">
        <f>IF($H$26&lt;I7,0,IF($H$26&lt;=J7,($H$26-I7)*$F7,IF($H$26&gt;J7,(J7-I7)*$F7)))</f>
        <v>0</v>
      </c>
      <c r="J29" s="21">
        <f t="shared" ref="J29:J32" si="10">IF($H$26&lt;K7,0,IF($H$26&lt;=L7,($H$26-K7)*$F7,IF($H$26&gt;L7,(L7-K7)*$F7)))</f>
        <v>0</v>
      </c>
      <c r="K29" s="21">
        <f t="shared" si="9"/>
        <v>0</v>
      </c>
    </row>
    <row r="30" spans="2:14" x14ac:dyDescent="0.2">
      <c r="G30" s="17">
        <v>0.24</v>
      </c>
      <c r="H30" s="21">
        <f>IF($H$26&lt;G8,0,IF($H$26&lt;=H8,($H$26-G8)*$F$8,IF($H$26&gt;H8,(H8-G8)*$F$8)))</f>
        <v>0</v>
      </c>
      <c r="I30" s="21">
        <f>IF($H$26&lt;I8,0,IF($H$26&lt;=J8,($H$26-I8)*$F8,IF($H$26&gt;J8,(J8-I8)*$F8)))</f>
        <v>0</v>
      </c>
      <c r="J30" s="21">
        <f t="shared" si="10"/>
        <v>0</v>
      </c>
      <c r="K30" s="21">
        <f t="shared" si="9"/>
        <v>0</v>
      </c>
    </row>
    <row r="31" spans="2:14" x14ac:dyDescent="0.2">
      <c r="G31" s="17">
        <v>0.32</v>
      </c>
      <c r="H31" s="21">
        <f>IF($H$26&lt;G9,0,IF($H$26&lt;=H9,($H$26-G9)*$F$9,IF($H$26&gt;H9,(H9-G9)*$F$9)))</f>
        <v>0</v>
      </c>
      <c r="I31" s="21">
        <f>IF($H$26&lt;I9,0,IF($H$26&lt;=J9,($H$26-I9)*$F9,IF($H$26&gt;J9,(J9-I9)*$F9)))</f>
        <v>0</v>
      </c>
      <c r="J31" s="21">
        <f t="shared" si="10"/>
        <v>0</v>
      </c>
      <c r="K31" s="21">
        <f t="shared" si="9"/>
        <v>0</v>
      </c>
    </row>
    <row r="32" spans="2:14" x14ac:dyDescent="0.2">
      <c r="G32" s="17">
        <v>0.35</v>
      </c>
      <c r="H32" s="21">
        <f>IF($H$26&lt;G10,0,IF($H$26&lt;=H10,($H$26-G10)*$F$10,IF($H$26&gt;H10,(H10-G10)*$F$10)))</f>
        <v>0</v>
      </c>
      <c r="I32" s="21">
        <f>IF($H$26&lt;I10,0,IF($H$26&lt;=J10,($H$26-I10)*$F10,IF($H$26&gt;J10,(J10-I10)*$F10)))</f>
        <v>0</v>
      </c>
      <c r="J32" s="21">
        <f t="shared" si="10"/>
        <v>0</v>
      </c>
      <c r="K32" s="21">
        <f t="shared" si="9"/>
        <v>0</v>
      </c>
    </row>
    <row r="33" spans="7:13" x14ac:dyDescent="0.2">
      <c r="G33" s="17">
        <v>0.37</v>
      </c>
      <c r="H33" s="21">
        <f>IF($H$26&lt;G11,0,IF($H$26&lt;=H11,($H$26-G11)*$F$11,IF($H$26&gt;H11,(H11-G11)*$F$11)))</f>
        <v>0</v>
      </c>
      <c r="I33" s="21">
        <f>IF($H$26&gt;I11,($H$26-I11)*F11,0)</f>
        <v>0</v>
      </c>
      <c r="J33" s="21">
        <f>IF($H$26&gt;K11,($H$26-K11)*$F11,0)</f>
        <v>0</v>
      </c>
      <c r="K33" s="21">
        <f t="shared" si="9"/>
        <v>0</v>
      </c>
    </row>
    <row r="34" spans="7:13" ht="17" thickBot="1" x14ac:dyDescent="0.25">
      <c r="G34" s="17"/>
      <c r="M34" s="242"/>
    </row>
    <row r="35" spans="7:13" ht="17" thickTop="1" x14ac:dyDescent="0.2">
      <c r="G35" s="23" t="s">
        <v>20</v>
      </c>
      <c r="H35" s="21">
        <f>SUM(H27:H33)</f>
        <v>0</v>
      </c>
      <c r="I35" s="21">
        <f t="shared" ref="I35:K35" si="11">SUM(I27:I33)</f>
        <v>0</v>
      </c>
      <c r="J35" s="21">
        <f t="shared" si="11"/>
        <v>0</v>
      </c>
      <c r="K35" s="21">
        <f t="shared" si="11"/>
        <v>0</v>
      </c>
    </row>
    <row r="36" spans="7:13" x14ac:dyDescent="0.2">
      <c r="G36" s="17"/>
    </row>
    <row r="37" spans="7:13" x14ac:dyDescent="0.2">
      <c r="G37" s="17"/>
    </row>
  </sheetData>
  <sheetProtection algorithmName="SHA-512" hashValue="151yu4w3bWgIXgTMlNubBIdnnwSMFJQsWe9PDz5opXfCMfo4vIZKJshXKh5GTNcQpMtKnNkvFNmPGnWQCSjcKg==" saltValue="8YZOD5OKhCYgPTPZ5eS4xg==" spinCount="100000" sheet="1" objects="1" scenarios="1" selectLockedCells="1"/>
  <mergeCells count="10">
    <mergeCell ref="F2:N2"/>
    <mergeCell ref="I3:J3"/>
    <mergeCell ref="K3:L3"/>
    <mergeCell ref="M3:N3"/>
    <mergeCell ref="B12:D12"/>
    <mergeCell ref="F13:N13"/>
    <mergeCell ref="G14:H14"/>
    <mergeCell ref="I14:J14"/>
    <mergeCell ref="K14:L14"/>
    <mergeCell ref="M14:N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51"/>
  <sheetViews>
    <sheetView topLeftCell="A7" zoomScale="85" zoomScaleNormal="85" workbookViewId="0">
      <selection activeCell="C40" sqref="C40"/>
    </sheetView>
  </sheetViews>
  <sheetFormatPr baseColWidth="10" defaultColWidth="11.1640625" defaultRowHeight="17.25" customHeight="1" x14ac:dyDescent="0.2"/>
  <cols>
    <col min="1" max="1" width="30.5" customWidth="1"/>
    <col min="2" max="2" width="14" customWidth="1"/>
    <col min="3" max="3" width="12.5" bestFit="1" customWidth="1"/>
    <col min="4" max="4" width="12.6640625" bestFit="1" customWidth="1"/>
    <col min="5" max="8" width="12.6640625" customWidth="1"/>
    <col min="9" max="9" width="7.1640625" customWidth="1"/>
    <col min="10" max="17" width="13.1640625" customWidth="1"/>
    <col min="18" max="18" width="11.1640625" style="68" customWidth="1"/>
    <col min="19" max="19" width="12.6640625" style="68" bestFit="1" customWidth="1"/>
    <col min="20" max="25" width="11.1640625" style="68"/>
    <col min="26" max="28" width="11.1640625" style="67"/>
  </cols>
  <sheetData>
    <row r="1" spans="1:31" ht="17.25" customHeight="1" thickTop="1" x14ac:dyDescent="0.2">
      <c r="A1" s="90" t="s">
        <v>8</v>
      </c>
      <c r="B1" s="20" t="s">
        <v>9</v>
      </c>
      <c r="H1" s="20"/>
      <c r="I1" s="91">
        <f>Option!F2</f>
        <v>2025</v>
      </c>
      <c r="J1" s="92"/>
      <c r="K1" s="92"/>
      <c r="L1" s="92"/>
      <c r="M1" s="92"/>
      <c r="N1" s="92"/>
      <c r="O1" s="92"/>
      <c r="P1" s="92"/>
      <c r="Q1" s="93"/>
      <c r="R1"/>
      <c r="S1"/>
      <c r="Z1" s="68"/>
      <c r="AA1" s="68"/>
      <c r="AB1" s="68"/>
      <c r="AC1" s="67"/>
      <c r="AD1" s="67"/>
      <c r="AE1" s="67"/>
    </row>
    <row r="2" spans="1:31" ht="17.25" customHeight="1" thickBot="1" x14ac:dyDescent="0.25">
      <c r="A2" t="s">
        <v>0</v>
      </c>
      <c r="B2" s="244">
        <f>Option!C2</f>
        <v>15750</v>
      </c>
      <c r="H2" s="49"/>
      <c r="I2" s="1"/>
      <c r="J2" s="94" t="s">
        <v>0</v>
      </c>
      <c r="K2" s="94"/>
      <c r="L2" s="94" t="s">
        <v>1</v>
      </c>
      <c r="M2" s="94"/>
      <c r="N2" s="94" t="s">
        <v>7</v>
      </c>
      <c r="O2" s="94"/>
      <c r="P2" s="94" t="s">
        <v>24</v>
      </c>
      <c r="Q2" s="95"/>
      <c r="R2"/>
      <c r="S2"/>
      <c r="Z2" s="68"/>
      <c r="AA2" s="68"/>
      <c r="AB2" s="68"/>
      <c r="AC2" s="67"/>
      <c r="AD2" s="67"/>
      <c r="AE2" s="67"/>
    </row>
    <row r="3" spans="1:31" ht="17.25" customHeight="1" thickTop="1" x14ac:dyDescent="0.2">
      <c r="A3" t="s">
        <v>1</v>
      </c>
      <c r="B3" s="244">
        <f>Option!C3</f>
        <v>31500</v>
      </c>
      <c r="H3" s="49"/>
      <c r="I3" s="2"/>
      <c r="J3" s="96" t="s">
        <v>2</v>
      </c>
      <c r="K3" s="97" t="s">
        <v>3</v>
      </c>
      <c r="L3" s="98" t="s">
        <v>2</v>
      </c>
      <c r="M3" s="97" t="s">
        <v>3</v>
      </c>
      <c r="N3" s="98" t="s">
        <v>2</v>
      </c>
      <c r="O3" s="99" t="s">
        <v>3</v>
      </c>
      <c r="P3" s="98" t="s">
        <v>2</v>
      </c>
      <c r="Q3" s="97" t="s">
        <v>3</v>
      </c>
      <c r="R3"/>
      <c r="S3"/>
      <c r="Z3" s="68"/>
      <c r="AA3" s="68"/>
      <c r="AB3" s="68"/>
      <c r="AC3" s="67"/>
      <c r="AD3" s="67"/>
      <c r="AE3" s="67"/>
    </row>
    <row r="4" spans="1:31" ht="17.25" customHeight="1" x14ac:dyDescent="0.2">
      <c r="A4" t="s">
        <v>6</v>
      </c>
      <c r="B4" s="244">
        <f>Option!C4</f>
        <v>23625</v>
      </c>
      <c r="H4" s="49"/>
      <c r="I4" s="100">
        <v>0.1</v>
      </c>
      <c r="J4" s="6">
        <v>0</v>
      </c>
      <c r="K4" s="70">
        <f>Option!H5</f>
        <v>11925</v>
      </c>
      <c r="L4" s="28">
        <v>0</v>
      </c>
      <c r="M4" s="70">
        <f>Option!J5</f>
        <v>23850</v>
      </c>
      <c r="N4" s="28">
        <v>0</v>
      </c>
      <c r="O4" s="70">
        <f>Option!L5</f>
        <v>16550</v>
      </c>
      <c r="P4" s="28">
        <f>0.5*L4</f>
        <v>0</v>
      </c>
      <c r="Q4" s="70">
        <f>Option!N5</f>
        <v>11925</v>
      </c>
      <c r="R4"/>
      <c r="S4"/>
      <c r="Z4" s="68"/>
      <c r="AA4" s="68"/>
      <c r="AB4" s="68"/>
      <c r="AC4" s="67"/>
      <c r="AD4" s="67"/>
      <c r="AE4" s="67"/>
    </row>
    <row r="5" spans="1:31" ht="17.25" customHeight="1" x14ac:dyDescent="0.2">
      <c r="A5" t="s">
        <v>24</v>
      </c>
      <c r="B5" s="244">
        <f>Option!C5</f>
        <v>15750</v>
      </c>
      <c r="H5" s="89"/>
      <c r="I5" s="100">
        <v>0.12</v>
      </c>
      <c r="J5" s="9">
        <f t="shared" ref="J5:J10" si="0">K4</f>
        <v>11925</v>
      </c>
      <c r="K5" s="70">
        <f>Option!H6</f>
        <v>48475</v>
      </c>
      <c r="L5" s="29">
        <f t="shared" ref="L5:L10" si="1">M4</f>
        <v>23850</v>
      </c>
      <c r="M5" s="70">
        <f>Option!J6</f>
        <v>96950</v>
      </c>
      <c r="N5" s="29">
        <f t="shared" ref="N5:N10" si="2">O4</f>
        <v>16550</v>
      </c>
      <c r="O5" s="70">
        <f>Option!L6</f>
        <v>63100</v>
      </c>
      <c r="P5" s="29">
        <f t="shared" ref="P5:P10" si="3">Q4</f>
        <v>11925</v>
      </c>
      <c r="Q5" s="70">
        <f>Option!N6</f>
        <v>48475</v>
      </c>
      <c r="R5"/>
      <c r="S5"/>
      <c r="Z5" s="68"/>
      <c r="AA5" s="68"/>
      <c r="AB5" s="68"/>
      <c r="AC5" s="67"/>
      <c r="AD5" s="67"/>
      <c r="AE5" s="67"/>
    </row>
    <row r="6" spans="1:31" ht="17.25" customHeight="1" x14ac:dyDescent="0.2">
      <c r="I6" s="100">
        <v>0.22</v>
      </c>
      <c r="J6" s="28">
        <f t="shared" si="0"/>
        <v>48475</v>
      </c>
      <c r="K6" s="70">
        <f>Option!H7</f>
        <v>103350</v>
      </c>
      <c r="L6" s="28">
        <f t="shared" si="1"/>
        <v>96950</v>
      </c>
      <c r="M6" s="70">
        <f>Option!J7</f>
        <v>206700</v>
      </c>
      <c r="N6" s="28">
        <f t="shared" si="2"/>
        <v>63100</v>
      </c>
      <c r="O6" s="70">
        <f>Option!L7</f>
        <v>100500</v>
      </c>
      <c r="P6" s="28">
        <f t="shared" si="3"/>
        <v>48475</v>
      </c>
      <c r="Q6" s="70">
        <f>Option!N7</f>
        <v>103350</v>
      </c>
      <c r="R6"/>
      <c r="S6"/>
      <c r="Z6" s="68"/>
      <c r="AA6" s="68"/>
      <c r="AB6" s="68"/>
      <c r="AC6" s="67"/>
      <c r="AD6" s="67"/>
      <c r="AE6" s="67"/>
    </row>
    <row r="7" spans="1:31" ht="17.25" customHeight="1" x14ac:dyDescent="0.2">
      <c r="A7" s="48" t="s">
        <v>210</v>
      </c>
      <c r="I7" s="100">
        <v>0.24</v>
      </c>
      <c r="J7" s="9">
        <f t="shared" si="0"/>
        <v>103350</v>
      </c>
      <c r="K7" s="70">
        <f>Option!H8</f>
        <v>197300</v>
      </c>
      <c r="L7" s="29">
        <f t="shared" si="1"/>
        <v>206700</v>
      </c>
      <c r="M7" s="70">
        <f>Option!J8</f>
        <v>394600</v>
      </c>
      <c r="N7" s="29">
        <f t="shared" si="2"/>
        <v>100500</v>
      </c>
      <c r="O7" s="70">
        <f>Option!L8</f>
        <v>191150</v>
      </c>
      <c r="P7" s="29">
        <f t="shared" si="3"/>
        <v>103350</v>
      </c>
      <c r="Q7" s="70">
        <f>Option!N8</f>
        <v>197300</v>
      </c>
      <c r="R7"/>
      <c r="S7"/>
      <c r="Z7" s="68"/>
      <c r="AA7" s="68"/>
      <c r="AB7" s="68"/>
      <c r="AC7" s="67"/>
      <c r="AD7" s="67"/>
      <c r="AE7" s="67"/>
    </row>
    <row r="8" spans="1:31" ht="17.25" customHeight="1" x14ac:dyDescent="0.2">
      <c r="A8" s="71" t="s">
        <v>126</v>
      </c>
      <c r="B8" s="72">
        <f>Option!D8</f>
        <v>176100</v>
      </c>
      <c r="I8" s="100">
        <v>0.32</v>
      </c>
      <c r="J8" s="28">
        <f t="shared" si="0"/>
        <v>197300</v>
      </c>
      <c r="K8" s="70">
        <f>Option!H9</f>
        <v>250525</v>
      </c>
      <c r="L8" s="28">
        <f t="shared" si="1"/>
        <v>394600</v>
      </c>
      <c r="M8" s="70">
        <f>Option!J9</f>
        <v>501050</v>
      </c>
      <c r="N8" s="28">
        <f t="shared" si="2"/>
        <v>191150</v>
      </c>
      <c r="O8" s="70">
        <f>Option!L9</f>
        <v>243700</v>
      </c>
      <c r="P8" s="28">
        <f t="shared" si="3"/>
        <v>197300</v>
      </c>
      <c r="Q8" s="70">
        <f>Option!N9</f>
        <v>250525</v>
      </c>
      <c r="R8"/>
      <c r="S8"/>
      <c r="Z8" s="68"/>
      <c r="AA8" s="68"/>
      <c r="AB8" s="68"/>
      <c r="AC8" s="67"/>
      <c r="AD8" s="67"/>
      <c r="AE8" s="67"/>
    </row>
    <row r="9" spans="1:31" ht="17.25" customHeight="1" x14ac:dyDescent="0.2">
      <c r="A9" s="71" t="s">
        <v>127</v>
      </c>
      <c r="B9" s="73">
        <v>0.124</v>
      </c>
      <c r="I9" s="100">
        <v>0.35</v>
      </c>
      <c r="J9" s="9">
        <f t="shared" si="0"/>
        <v>250525</v>
      </c>
      <c r="K9" s="70">
        <f>Option!H10</f>
        <v>626350</v>
      </c>
      <c r="L9" s="29">
        <f t="shared" si="1"/>
        <v>501050</v>
      </c>
      <c r="M9" s="70">
        <f>Option!J10</f>
        <v>751600</v>
      </c>
      <c r="N9" s="29">
        <f t="shared" si="2"/>
        <v>243700</v>
      </c>
      <c r="O9" s="70">
        <f>Option!L10</f>
        <v>609350</v>
      </c>
      <c r="P9" s="29">
        <f t="shared" si="3"/>
        <v>250525</v>
      </c>
      <c r="Q9" s="70">
        <f>Option!N10</f>
        <v>375800</v>
      </c>
      <c r="R9"/>
      <c r="S9"/>
      <c r="Z9" s="68"/>
      <c r="AA9" s="68"/>
      <c r="AB9" s="68"/>
      <c r="AC9" s="67"/>
      <c r="AD9" s="67"/>
      <c r="AE9" s="67"/>
    </row>
    <row r="10" spans="1:31" ht="17.25" customHeight="1" thickBot="1" x14ac:dyDescent="0.25">
      <c r="A10" s="71" t="s">
        <v>14</v>
      </c>
      <c r="B10" s="73">
        <v>2.9000000000000001E-2</v>
      </c>
      <c r="I10" s="101">
        <v>0.37</v>
      </c>
      <c r="J10" s="30">
        <f t="shared" si="0"/>
        <v>626350</v>
      </c>
      <c r="K10" s="13" t="s">
        <v>4</v>
      </c>
      <c r="L10" s="30">
        <f t="shared" si="1"/>
        <v>751600</v>
      </c>
      <c r="M10" s="13" t="s">
        <v>4</v>
      </c>
      <c r="N10" s="30">
        <f t="shared" si="2"/>
        <v>609350</v>
      </c>
      <c r="O10" s="13" t="s">
        <v>4</v>
      </c>
      <c r="P10" s="30">
        <f t="shared" si="3"/>
        <v>375800</v>
      </c>
      <c r="Q10" s="14" t="s">
        <v>4</v>
      </c>
      <c r="R10"/>
      <c r="S10"/>
      <c r="Z10" s="68"/>
      <c r="AA10" s="68"/>
      <c r="AB10" s="68"/>
      <c r="AC10" s="67"/>
      <c r="AD10" s="67"/>
      <c r="AE10" s="67"/>
    </row>
    <row r="11" spans="1:31" ht="17.25" customHeight="1" thickTop="1" thickBot="1" x14ac:dyDescent="0.25">
      <c r="A11" s="71" t="s">
        <v>128</v>
      </c>
      <c r="B11" s="74">
        <v>0.92349999999999999</v>
      </c>
      <c r="R11"/>
      <c r="S11"/>
      <c r="Z11" s="68"/>
      <c r="AA11" s="68"/>
      <c r="AB11" s="68"/>
      <c r="AC11" s="67"/>
      <c r="AD11" s="67"/>
      <c r="AE11" s="67"/>
    </row>
    <row r="12" spans="1:31" ht="17.25" customHeight="1" thickTop="1" x14ac:dyDescent="0.2">
      <c r="A12" s="71" t="s">
        <v>129</v>
      </c>
      <c r="B12" s="75">
        <f>Option!D10</f>
        <v>7493</v>
      </c>
      <c r="I12" s="91" t="str">
        <f>Option!F13</f>
        <v>2025 Long Term Capital Gains Rates</v>
      </c>
      <c r="J12" s="92"/>
      <c r="K12" s="92"/>
      <c r="L12" s="92"/>
      <c r="M12" s="92"/>
      <c r="N12" s="92"/>
      <c r="O12" s="92"/>
      <c r="P12" s="92"/>
      <c r="Q12" s="93"/>
      <c r="R12"/>
      <c r="S12"/>
      <c r="Z12" s="68"/>
      <c r="AA12" s="68"/>
      <c r="AB12" s="68"/>
      <c r="AC12" s="67"/>
      <c r="AD12" s="67"/>
      <c r="AE12" s="67"/>
    </row>
    <row r="13" spans="1:31" ht="17.25" customHeight="1" thickBot="1" x14ac:dyDescent="0.25">
      <c r="A13" s="71" t="s">
        <v>130</v>
      </c>
      <c r="B13" s="76">
        <v>0.5</v>
      </c>
      <c r="I13" s="1"/>
      <c r="J13" s="94" t="s">
        <v>0</v>
      </c>
      <c r="K13" s="94"/>
      <c r="L13" s="94" t="s">
        <v>1</v>
      </c>
      <c r="M13" s="94"/>
      <c r="N13" s="94" t="s">
        <v>6</v>
      </c>
      <c r="O13" s="94"/>
      <c r="P13" s="94" t="s">
        <v>24</v>
      </c>
      <c r="Q13" s="95"/>
      <c r="R13"/>
      <c r="S13"/>
      <c r="Z13" s="68"/>
      <c r="AA13" s="68"/>
      <c r="AB13" s="68"/>
      <c r="AC13" s="67"/>
      <c r="AD13" s="67"/>
      <c r="AE13" s="67"/>
    </row>
    <row r="14" spans="1:31" ht="17.25" customHeight="1" thickTop="1" x14ac:dyDescent="0.2">
      <c r="A14" s="71" t="s">
        <v>131</v>
      </c>
      <c r="B14" s="77">
        <v>0.5</v>
      </c>
      <c r="I14" s="2"/>
      <c r="J14" s="98" t="s">
        <v>2</v>
      </c>
      <c r="K14" s="97" t="s">
        <v>3</v>
      </c>
      <c r="L14" s="98" t="s">
        <v>2</v>
      </c>
      <c r="M14" s="97" t="s">
        <v>3</v>
      </c>
      <c r="N14" s="102" t="s">
        <v>2</v>
      </c>
      <c r="O14" s="99" t="s">
        <v>3</v>
      </c>
      <c r="P14" s="96" t="s">
        <v>2</v>
      </c>
      <c r="Q14" s="97" t="s">
        <v>3</v>
      </c>
      <c r="R14"/>
      <c r="S14"/>
      <c r="Z14" s="68"/>
      <c r="AA14" s="68"/>
      <c r="AB14" s="68"/>
      <c r="AC14" s="67"/>
      <c r="AD14" s="67"/>
      <c r="AE14" s="67"/>
    </row>
    <row r="15" spans="1:31" ht="17.25" customHeight="1" x14ac:dyDescent="0.2">
      <c r="I15" s="100">
        <v>0</v>
      </c>
      <c r="J15" s="28">
        <v>0</v>
      </c>
      <c r="K15" s="70">
        <f>Option!H16</f>
        <v>48350</v>
      </c>
      <c r="L15" s="28">
        <v>0</v>
      </c>
      <c r="M15" s="70">
        <f>Option!J16</f>
        <v>96700</v>
      </c>
      <c r="N15" s="6">
        <v>0</v>
      </c>
      <c r="O15" s="70">
        <f>Option!L16</f>
        <v>64750</v>
      </c>
      <c r="P15" s="28">
        <f>0.5*L15</f>
        <v>0</v>
      </c>
      <c r="Q15" s="70">
        <f>Option!N16</f>
        <v>48350</v>
      </c>
      <c r="R15"/>
      <c r="S15"/>
      <c r="Z15" s="68"/>
      <c r="AA15" s="68"/>
      <c r="AB15" s="68"/>
      <c r="AC15" s="67"/>
      <c r="AD15" s="67"/>
      <c r="AE15" s="67"/>
    </row>
    <row r="16" spans="1:31" ht="17.25" customHeight="1" x14ac:dyDescent="0.2">
      <c r="A16" s="282" t="s">
        <v>16</v>
      </c>
      <c r="B16" s="282"/>
      <c r="C16" s="282"/>
      <c r="I16" s="100">
        <v>0.15</v>
      </c>
      <c r="J16" s="29">
        <f>K15</f>
        <v>48350</v>
      </c>
      <c r="K16" s="70">
        <f>Option!H17</f>
        <v>533400</v>
      </c>
      <c r="L16" s="29">
        <f>M15</f>
        <v>96700</v>
      </c>
      <c r="M16" s="70">
        <f>Option!J17</f>
        <v>600050</v>
      </c>
      <c r="N16" s="9">
        <f>O15</f>
        <v>64750</v>
      </c>
      <c r="O16" s="70">
        <f>Option!L17</f>
        <v>566700</v>
      </c>
      <c r="P16" s="29">
        <f>Q15</f>
        <v>48350</v>
      </c>
      <c r="Q16" s="70">
        <f>Option!N17</f>
        <v>300025</v>
      </c>
      <c r="R16"/>
      <c r="S16"/>
      <c r="Z16" s="68"/>
      <c r="AA16" s="68"/>
      <c r="AB16" s="68"/>
      <c r="AC16" s="67"/>
      <c r="AD16" s="67"/>
      <c r="AE16" s="67"/>
    </row>
    <row r="17" spans="1:31" ht="17.25" customHeight="1" thickBot="1" x14ac:dyDescent="0.25">
      <c r="A17" t="str">
        <f>A2</f>
        <v>Single/Individual</v>
      </c>
      <c r="B17" s="247">
        <v>200000</v>
      </c>
      <c r="C17" s="18">
        <v>8.9999999999999993E-3</v>
      </c>
      <c r="I17" s="101">
        <v>0.2</v>
      </c>
      <c r="J17" s="30">
        <f>K16</f>
        <v>533400</v>
      </c>
      <c r="K17" s="13" t="s">
        <v>4</v>
      </c>
      <c r="L17" s="30">
        <f>M16</f>
        <v>600050</v>
      </c>
      <c r="M17" s="13" t="s">
        <v>4</v>
      </c>
      <c r="N17" s="12">
        <f>O16</f>
        <v>566700</v>
      </c>
      <c r="O17" s="13" t="s">
        <v>4</v>
      </c>
      <c r="P17" s="45">
        <f>Q16</f>
        <v>300025</v>
      </c>
      <c r="Q17" s="13" t="s">
        <v>4</v>
      </c>
      <c r="R17"/>
      <c r="S17"/>
      <c r="Z17" s="68"/>
      <c r="AA17" s="68"/>
      <c r="AB17" s="68"/>
      <c r="AC17" s="67"/>
      <c r="AD17" s="67"/>
      <c r="AE17" s="67"/>
    </row>
    <row r="18" spans="1:31" ht="17.25" customHeight="1" thickTop="1" x14ac:dyDescent="0.2">
      <c r="A18" t="str">
        <f>A3</f>
        <v>Married Filing Jointly</v>
      </c>
      <c r="B18" s="247">
        <v>250000</v>
      </c>
      <c r="C18" s="18">
        <v>8.9999999999999993E-3</v>
      </c>
      <c r="R18"/>
      <c r="S18"/>
      <c r="Z18" s="68"/>
      <c r="AA18" s="68"/>
      <c r="AB18" s="68"/>
      <c r="AC18" s="67"/>
      <c r="AD18" s="67"/>
      <c r="AE18" s="67"/>
    </row>
    <row r="19" spans="1:31" ht="17.25" customHeight="1" x14ac:dyDescent="0.2">
      <c r="A19" t="str">
        <f>A4</f>
        <v>Head of Household</v>
      </c>
      <c r="B19" s="247">
        <v>200000</v>
      </c>
      <c r="C19" s="18">
        <v>8.9999999999999993E-3</v>
      </c>
      <c r="R19"/>
      <c r="S19"/>
      <c r="Z19" s="68"/>
      <c r="AA19" s="68"/>
      <c r="AB19" s="68"/>
      <c r="AC19" s="67"/>
      <c r="AD19" s="67"/>
      <c r="AE19" s="67"/>
    </row>
    <row r="20" spans="1:31" ht="17.25" customHeight="1" x14ac:dyDescent="0.2">
      <c r="A20" t="str">
        <f>A5</f>
        <v>Married Filing Separately</v>
      </c>
      <c r="B20" s="247">
        <v>125000</v>
      </c>
      <c r="C20" s="18">
        <v>8.9999999999999993E-3</v>
      </c>
      <c r="R20"/>
      <c r="S20"/>
      <c r="T20"/>
      <c r="Z20" s="68"/>
      <c r="AA20" s="68"/>
      <c r="AB20" s="68"/>
      <c r="AC20" s="67"/>
      <c r="AD20" s="67"/>
      <c r="AE20" s="67"/>
    </row>
    <row r="21" spans="1:31" ht="17.25" customHeight="1" x14ac:dyDescent="0.2">
      <c r="R21"/>
      <c r="Z21" s="68"/>
      <c r="AC21" s="67"/>
    </row>
    <row r="22" spans="1:31" ht="17.25" customHeight="1" x14ac:dyDescent="0.2">
      <c r="A22" s="48" t="s">
        <v>206</v>
      </c>
      <c r="B22" s="20" t="s">
        <v>205</v>
      </c>
      <c r="C22" s="20" t="s">
        <v>206</v>
      </c>
      <c r="R22"/>
      <c r="Z22" s="68"/>
      <c r="AC22" s="67"/>
    </row>
    <row r="23" spans="1:31" ht="17.25" customHeight="1" x14ac:dyDescent="0.2">
      <c r="A23" t="str">
        <f>A2</f>
        <v>Single/Individual</v>
      </c>
      <c r="B23" s="244">
        <f>Option!Q6</f>
        <v>197300</v>
      </c>
      <c r="C23" s="69">
        <v>50000</v>
      </c>
      <c r="R23"/>
      <c r="Z23" s="68"/>
      <c r="AC23" s="67"/>
    </row>
    <row r="24" spans="1:31" ht="17.25" customHeight="1" x14ac:dyDescent="0.2">
      <c r="A24" t="str">
        <f>A3</f>
        <v>Married Filing Jointly</v>
      </c>
      <c r="B24" s="244">
        <f>Option!Q3</f>
        <v>394600</v>
      </c>
      <c r="C24" s="69">
        <v>100000</v>
      </c>
      <c r="R24"/>
      <c r="Z24" s="68"/>
      <c r="AC24" s="67"/>
    </row>
    <row r="25" spans="1:31" ht="17.25" customHeight="1" x14ac:dyDescent="0.2">
      <c r="A25" t="str">
        <f>A4</f>
        <v>Head of Household</v>
      </c>
      <c r="B25" s="245">
        <f>B23</f>
        <v>197300</v>
      </c>
      <c r="C25" s="6">
        <f>C23</f>
        <v>50000</v>
      </c>
      <c r="R25"/>
      <c r="Z25" s="68"/>
      <c r="AC25" s="67"/>
    </row>
    <row r="26" spans="1:31" ht="17.25" customHeight="1" x14ac:dyDescent="0.2">
      <c r="A26" t="str">
        <f>A5</f>
        <v>Married Filing Separately</v>
      </c>
      <c r="B26" s="246">
        <f>B23</f>
        <v>197300</v>
      </c>
      <c r="C26" s="16">
        <f>C23</f>
        <v>50000</v>
      </c>
      <c r="R26"/>
      <c r="S26"/>
      <c r="T26"/>
      <c r="Z26" s="68"/>
      <c r="AA26" s="68"/>
      <c r="AB26" s="68"/>
      <c r="AC26" s="67"/>
      <c r="AD26" s="67"/>
      <c r="AE26" s="67"/>
    </row>
    <row r="27" spans="1:31" ht="17.25" customHeight="1" x14ac:dyDescent="0.2">
      <c r="R27"/>
      <c r="S27"/>
      <c r="T27"/>
      <c r="Z27" s="68"/>
      <c r="AA27" s="68"/>
      <c r="AB27" s="68"/>
      <c r="AC27" s="67"/>
      <c r="AD27" s="67"/>
      <c r="AE27" s="67"/>
    </row>
    <row r="28" spans="1:31" ht="17.25" customHeight="1" x14ac:dyDescent="0.2">
      <c r="A28" s="48" t="s">
        <v>211</v>
      </c>
      <c r="R28"/>
      <c r="S28"/>
      <c r="T28"/>
      <c r="Z28" s="68"/>
      <c r="AA28" s="68"/>
      <c r="AB28" s="68"/>
      <c r="AC28" s="67"/>
      <c r="AD28" s="67"/>
      <c r="AE28" s="67"/>
    </row>
    <row r="29" spans="1:31" ht="17.25" customHeight="1" x14ac:dyDescent="0.2">
      <c r="A29" s="71" t="s">
        <v>86</v>
      </c>
      <c r="B29" s="78">
        <v>330000</v>
      </c>
      <c r="C29" s="71"/>
      <c r="D29" s="71"/>
      <c r="E29" s="71"/>
      <c r="F29" s="71"/>
      <c r="G29" s="71"/>
      <c r="H29" s="71"/>
      <c r="R29"/>
      <c r="S29"/>
    </row>
    <row r="30" spans="1:31" ht="17.25" customHeight="1" x14ac:dyDescent="0.2">
      <c r="A30" s="71" t="s">
        <v>87</v>
      </c>
      <c r="B30" s="79">
        <v>0.25</v>
      </c>
      <c r="C30" s="71"/>
      <c r="D30" s="71"/>
      <c r="E30" s="71"/>
      <c r="F30" s="71"/>
      <c r="G30" s="71"/>
      <c r="H30" s="71"/>
      <c r="R30"/>
      <c r="S30"/>
    </row>
    <row r="31" spans="1:31" ht="17.25" customHeight="1" x14ac:dyDescent="0.2">
      <c r="A31" s="71" t="s">
        <v>88</v>
      </c>
      <c r="B31" s="80">
        <f>B30/(B30+1)</f>
        <v>0.2</v>
      </c>
      <c r="C31" s="71"/>
      <c r="D31" s="71"/>
      <c r="E31" s="71"/>
      <c r="F31" s="71"/>
      <c r="G31" s="71"/>
      <c r="H31" s="71"/>
      <c r="R31"/>
      <c r="S31"/>
    </row>
    <row r="32" spans="1:31" ht="17.25" customHeight="1" x14ac:dyDescent="0.2">
      <c r="A32" s="71"/>
      <c r="B32" s="71" t="s">
        <v>89</v>
      </c>
      <c r="C32" s="71" t="s">
        <v>90</v>
      </c>
      <c r="D32" s="71" t="s">
        <v>91</v>
      </c>
      <c r="E32" s="71" t="s">
        <v>92</v>
      </c>
      <c r="F32" s="71" t="s">
        <v>93</v>
      </c>
      <c r="V32" s="67"/>
      <c r="W32" s="67"/>
      <c r="X32" s="67"/>
      <c r="Y32"/>
      <c r="Z32"/>
      <c r="AA32"/>
      <c r="AB32"/>
    </row>
    <row r="33" spans="1:28" ht="17.25" customHeight="1" x14ac:dyDescent="0.2">
      <c r="A33" s="71" t="s">
        <v>83</v>
      </c>
      <c r="B33" s="81">
        <v>70000</v>
      </c>
      <c r="C33" s="71"/>
      <c r="D33" s="71"/>
      <c r="E33" s="71"/>
      <c r="F33" s="71"/>
    </row>
    <row r="34" spans="1:28" ht="17.25" customHeight="1" x14ac:dyDescent="0.2">
      <c r="A34" s="71" t="s">
        <v>84</v>
      </c>
      <c r="B34" s="71"/>
      <c r="C34" s="82">
        <v>16500</v>
      </c>
      <c r="D34" s="83">
        <v>3500</v>
      </c>
      <c r="E34" s="84">
        <v>50</v>
      </c>
      <c r="F34" s="85">
        <v>0.03</v>
      </c>
    </row>
    <row r="35" spans="1:28" ht="17.25" customHeight="1" x14ac:dyDescent="0.2">
      <c r="A35" s="71" t="s">
        <v>85</v>
      </c>
      <c r="B35" s="86">
        <v>70000</v>
      </c>
      <c r="C35" s="87">
        <v>23500</v>
      </c>
      <c r="D35" s="87">
        <v>7500</v>
      </c>
      <c r="E35" s="88">
        <v>50</v>
      </c>
      <c r="F35" s="71"/>
    </row>
    <row r="36" spans="1:28" ht="17.25" customHeight="1" x14ac:dyDescent="0.2">
      <c r="G36" s="17"/>
    </row>
    <row r="37" spans="1:28" ht="17.25" customHeight="1" x14ac:dyDescent="0.2">
      <c r="A37" s="48" t="s">
        <v>247</v>
      </c>
      <c r="G37" s="17"/>
      <c r="R37"/>
      <c r="S37"/>
      <c r="T37"/>
      <c r="U37"/>
      <c r="V37"/>
      <c r="W37"/>
      <c r="X37"/>
      <c r="Y37"/>
      <c r="Z37"/>
      <c r="AA37"/>
      <c r="AB37"/>
    </row>
    <row r="38" spans="1:28" ht="17.25" customHeight="1" x14ac:dyDescent="0.2">
      <c r="A38" s="71" t="s">
        <v>248</v>
      </c>
      <c r="B38" s="210">
        <v>3000</v>
      </c>
      <c r="C38" t="s">
        <v>21</v>
      </c>
      <c r="G38" s="17"/>
      <c r="R38"/>
      <c r="S38"/>
      <c r="T38"/>
      <c r="U38"/>
      <c r="V38"/>
      <c r="W38"/>
      <c r="X38"/>
      <c r="Y38"/>
      <c r="Z38"/>
      <c r="AA38"/>
      <c r="AB38"/>
    </row>
    <row r="39" spans="1:28" ht="17.25" customHeight="1" x14ac:dyDescent="0.2">
      <c r="B39">
        <v>1500</v>
      </c>
      <c r="C39" t="s">
        <v>23</v>
      </c>
      <c r="R39"/>
      <c r="S39"/>
      <c r="T39"/>
      <c r="U39"/>
      <c r="V39"/>
      <c r="W39"/>
      <c r="X39"/>
      <c r="Y39"/>
      <c r="Z39"/>
      <c r="AA39"/>
      <c r="AB39"/>
    </row>
    <row r="40" spans="1:28" ht="17.25" customHeight="1" x14ac:dyDescent="0.2">
      <c r="R40"/>
      <c r="S40"/>
      <c r="T40"/>
      <c r="U40"/>
      <c r="V40"/>
      <c r="W40"/>
      <c r="X40"/>
      <c r="Y40"/>
      <c r="Z40"/>
      <c r="AA40"/>
      <c r="AB40"/>
    </row>
    <row r="41" spans="1:28" ht="17.25" customHeight="1" x14ac:dyDescent="0.2">
      <c r="R41"/>
      <c r="S41"/>
      <c r="T41"/>
      <c r="U41"/>
      <c r="V41"/>
      <c r="W41"/>
      <c r="X41"/>
      <c r="Y41"/>
      <c r="Z41"/>
      <c r="AA41"/>
      <c r="AB41"/>
    </row>
    <row r="42" spans="1:28" ht="17.25" customHeight="1" x14ac:dyDescent="0.2">
      <c r="R42"/>
      <c r="S42"/>
      <c r="T42"/>
      <c r="U42"/>
      <c r="V42"/>
      <c r="W42"/>
      <c r="X42"/>
      <c r="Y42"/>
      <c r="Z42"/>
      <c r="AA42"/>
      <c r="AB42"/>
    </row>
    <row r="43" spans="1:28" ht="17.25" customHeight="1" x14ac:dyDescent="0.2">
      <c r="R43"/>
      <c r="S43"/>
      <c r="T43"/>
      <c r="U43"/>
      <c r="V43"/>
      <c r="W43"/>
      <c r="X43"/>
      <c r="Y43"/>
      <c r="Z43"/>
      <c r="AA43"/>
      <c r="AB43"/>
    </row>
    <row r="45" spans="1:28" ht="17.25" customHeight="1" x14ac:dyDescent="0.2">
      <c r="R45"/>
      <c r="S45"/>
      <c r="T45"/>
      <c r="U45"/>
      <c r="V45"/>
      <c r="W45"/>
      <c r="X45"/>
      <c r="Y45"/>
      <c r="Z45"/>
      <c r="AA45"/>
      <c r="AB45"/>
    </row>
    <row r="46" spans="1:28" ht="17.25" customHeight="1" x14ac:dyDescent="0.2">
      <c r="R46"/>
      <c r="S46"/>
      <c r="T46"/>
      <c r="U46"/>
      <c r="V46"/>
      <c r="W46"/>
      <c r="X46"/>
      <c r="Y46"/>
      <c r="Z46"/>
      <c r="AA46"/>
      <c r="AB46"/>
    </row>
    <row r="47" spans="1:28" ht="17.25" customHeight="1" x14ac:dyDescent="0.2">
      <c r="R47"/>
      <c r="S47"/>
      <c r="T47"/>
      <c r="U47"/>
      <c r="V47"/>
      <c r="W47"/>
      <c r="X47"/>
      <c r="Y47"/>
      <c r="Z47"/>
      <c r="AA47"/>
      <c r="AB47"/>
    </row>
    <row r="48" spans="1:28" ht="17.25" customHeight="1" x14ac:dyDescent="0.2">
      <c r="R48"/>
      <c r="S48"/>
      <c r="T48"/>
      <c r="U48"/>
      <c r="V48"/>
      <c r="W48"/>
      <c r="X48"/>
      <c r="Y48"/>
      <c r="Z48"/>
      <c r="AA48"/>
      <c r="AB48"/>
    </row>
    <row r="49" customFormat="1" ht="17.25" customHeight="1" x14ac:dyDescent="0.2"/>
    <row r="50" customFormat="1" ht="17.25" customHeight="1" x14ac:dyDescent="0.2"/>
    <row r="51" customFormat="1" ht="17.25" customHeight="1" x14ac:dyDescent="0.2"/>
  </sheetData>
  <sheetProtection algorithmName="SHA-512" hashValue="T8Np8rr8oyyU57zKmZuNgyVsegdBHpKim/IGhZtNMPRgBwO+3GPyU/loHV/FhYgtTB/FbzMMKeM9beH6kgPw5A==" saltValue="ipNeHFwV++m2lZXj/fsRSw==" spinCount="100000" sheet="1" selectLockedCells="1"/>
  <mergeCells count="1">
    <mergeCell ref="A16:C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1"/>
  <sheetViews>
    <sheetView workbookViewId="0">
      <selection activeCell="C8" sqref="C8"/>
    </sheetView>
  </sheetViews>
  <sheetFormatPr baseColWidth="10" defaultColWidth="8.6640625" defaultRowHeight="16" x14ac:dyDescent="0.2"/>
  <cols>
    <col min="1" max="1" width="5.6640625" customWidth="1"/>
    <col min="2" max="6" width="12.1640625" customWidth="1"/>
    <col min="8" max="8" width="5.6640625" customWidth="1"/>
    <col min="9" max="13" width="12.1640625" customWidth="1"/>
  </cols>
  <sheetData>
    <row r="1" spans="1:13" x14ac:dyDescent="0.2">
      <c r="A1" t="s">
        <v>220</v>
      </c>
      <c r="H1" t="s">
        <v>221</v>
      </c>
    </row>
    <row r="2" spans="1:13" x14ac:dyDescent="0.2">
      <c r="A2" t="s">
        <v>40</v>
      </c>
      <c r="B2" s="68"/>
      <c r="C2" s="105">
        <f>'Tax Estimator'!D40</f>
        <v>-15750</v>
      </c>
      <c r="D2" s="68"/>
      <c r="E2" s="68"/>
      <c r="F2" s="68"/>
      <c r="H2" t="s">
        <v>40</v>
      </c>
      <c r="I2" s="68"/>
      <c r="J2" s="105">
        <f>'Tax Estimator'!F40</f>
        <v>-23625</v>
      </c>
      <c r="K2" s="68"/>
      <c r="L2" s="68"/>
      <c r="M2" s="68"/>
    </row>
    <row r="3" spans="1:13" x14ac:dyDescent="0.2">
      <c r="A3" t="s">
        <v>32</v>
      </c>
      <c r="B3" s="68"/>
      <c r="C3" s="105">
        <f>IF(ISNUMBER('Tax Estimator'!D23),MIN('Tax Estimator'!D40,'Tax Estimator'!D23),0)</f>
        <v>-15750</v>
      </c>
      <c r="D3" s="68"/>
      <c r="E3" s="68"/>
      <c r="F3" s="68"/>
      <c r="H3" t="s">
        <v>32</v>
      </c>
      <c r="I3" s="68"/>
      <c r="J3" s="105">
        <f>IF(ISNUMBER('Tax Estimator'!F23),MIN('Tax Estimator'!F40,'Tax Estimator'!F23),0)</f>
        <v>-23625</v>
      </c>
      <c r="K3" s="68"/>
      <c r="L3" s="68"/>
      <c r="M3" s="68"/>
    </row>
    <row r="4" spans="1:13" x14ac:dyDescent="0.2">
      <c r="A4" t="str">
        <f>'Tax Estimator'!D3</f>
        <v>Single/Individual</v>
      </c>
      <c r="B4" s="68"/>
      <c r="C4" s="105"/>
      <c r="D4" s="68"/>
      <c r="E4" s="68"/>
      <c r="F4" s="68"/>
      <c r="H4" t="str">
        <f>'Tax Estimator'!F3</f>
        <v>Head of Household</v>
      </c>
      <c r="I4" s="68"/>
      <c r="J4" s="105"/>
      <c r="K4" s="68"/>
      <c r="L4" s="68"/>
      <c r="M4" s="68"/>
    </row>
    <row r="5" spans="1:13" x14ac:dyDescent="0.2">
      <c r="A5" s="48" t="s">
        <v>212</v>
      </c>
      <c r="B5" s="68"/>
      <c r="C5" s="68"/>
      <c r="D5" s="68"/>
      <c r="E5" s="68"/>
      <c r="F5" s="68"/>
      <c r="H5" s="48" t="s">
        <v>212</v>
      </c>
      <c r="I5" s="68"/>
      <c r="J5" s="68"/>
      <c r="K5" s="68"/>
      <c r="L5" s="68"/>
      <c r="M5" s="68"/>
    </row>
    <row r="6" spans="1:13" x14ac:dyDescent="0.2">
      <c r="B6" t="s">
        <v>217</v>
      </c>
      <c r="C6" t="s">
        <v>3</v>
      </c>
      <c r="E6" t="s">
        <v>215</v>
      </c>
      <c r="F6" t="s">
        <v>216</v>
      </c>
      <c r="I6" t="s">
        <v>217</v>
      </c>
      <c r="J6" t="s">
        <v>3</v>
      </c>
      <c r="L6" t="s">
        <v>215</v>
      </c>
      <c r="M6" t="s">
        <v>216</v>
      </c>
    </row>
    <row r="7" spans="1:13" x14ac:dyDescent="0.2">
      <c r="A7" s="66">
        <f>'Pull Down'!I4</f>
        <v>0.1</v>
      </c>
      <c r="B7" s="68">
        <f>CHOOSE(MATCH($A$4,'Pull Down'!$A$2:$A$5,0),'Pull Down'!J4,'Pull Down'!L4,'Pull Down'!N4,'Pull Down'!P4)</f>
        <v>0</v>
      </c>
      <c r="C7" s="68">
        <f>CHOOSE(MATCH($A$4,'Pull Down'!$A$2:$A$5,0),'Pull Down'!K4,'Pull Down'!M4,'Pull Down'!O4,'Pull Down'!Q4)</f>
        <v>11925</v>
      </c>
      <c r="D7" s="68"/>
      <c r="E7" s="68">
        <f t="shared" ref="E7:E13" si="0">MAX(0,MIN(C7,MIN($C$2,$C$2-$C$3))-B7)</f>
        <v>0</v>
      </c>
      <c r="F7" s="68">
        <f t="shared" ref="F7:F13" si="1">E7*A7</f>
        <v>0</v>
      </c>
      <c r="H7" s="66">
        <f t="shared" ref="H7:H13" si="2">A7</f>
        <v>0.1</v>
      </c>
      <c r="I7" s="68">
        <f>CHOOSE(MATCH($H$4,'Pull Down'!$A$2:$A$5,0),'Pull Down'!J4,'Pull Down'!L4,'Pull Down'!N4,'Pull Down'!P4)</f>
        <v>0</v>
      </c>
      <c r="J7" s="68">
        <f>CHOOSE(MATCH($H$4,'Pull Down'!$A$2:$A$5,0),'Pull Down'!K4,'Pull Down'!M4,'Pull Down'!O4,'Pull Down'!Q4)</f>
        <v>16550</v>
      </c>
      <c r="K7" s="68"/>
      <c r="L7" s="68">
        <f t="shared" ref="L7:L13" si="3">MAX(0,MIN(J7,MIN($J$2,$J$2-$J$3))-I7)</f>
        <v>0</v>
      </c>
      <c r="M7" s="68">
        <f t="shared" ref="M7:M13" si="4">L7*H7</f>
        <v>0</v>
      </c>
    </row>
    <row r="8" spans="1:13" x14ac:dyDescent="0.2">
      <c r="A8" s="66">
        <f>'Pull Down'!I5</f>
        <v>0.12</v>
      </c>
      <c r="B8" s="68">
        <f>CHOOSE(MATCH($A$4,'Pull Down'!$A$2:$A$5,0),'Pull Down'!J5,'Pull Down'!L5,'Pull Down'!N5,'Pull Down'!P5)</f>
        <v>11925</v>
      </c>
      <c r="C8" s="68">
        <f>CHOOSE(MATCH($A$4,'Pull Down'!$A$2:$A$5,0),'Pull Down'!K5,'Pull Down'!M5,'Pull Down'!O5,'Pull Down'!Q5)</f>
        <v>48475</v>
      </c>
      <c r="D8" s="68"/>
      <c r="E8" s="68">
        <f t="shared" si="0"/>
        <v>0</v>
      </c>
      <c r="F8" s="68">
        <f t="shared" si="1"/>
        <v>0</v>
      </c>
      <c r="H8" s="66">
        <f t="shared" si="2"/>
        <v>0.12</v>
      </c>
      <c r="I8" s="68">
        <f>CHOOSE(MATCH($H$4,'Pull Down'!$A$2:$A$5,0),'Pull Down'!J5,'Pull Down'!L5,'Pull Down'!N5,'Pull Down'!P5)</f>
        <v>16550</v>
      </c>
      <c r="J8" s="68">
        <f>CHOOSE(MATCH($H$4,'Pull Down'!$A$2:$A$5,0),'Pull Down'!K5,'Pull Down'!M5,'Pull Down'!O5,'Pull Down'!Q5)</f>
        <v>63100</v>
      </c>
      <c r="K8" s="68"/>
      <c r="L8" s="68">
        <f t="shared" si="3"/>
        <v>0</v>
      </c>
      <c r="M8" s="68">
        <f t="shared" si="4"/>
        <v>0</v>
      </c>
    </row>
    <row r="9" spans="1:13" x14ac:dyDescent="0.2">
      <c r="A9" s="66">
        <f>'Pull Down'!I6</f>
        <v>0.22</v>
      </c>
      <c r="B9" s="68">
        <f>CHOOSE(MATCH($A$4,'Pull Down'!$A$2:$A$5,0),'Pull Down'!J6,'Pull Down'!L6,'Pull Down'!N6,'Pull Down'!P6)</f>
        <v>48475</v>
      </c>
      <c r="C9" s="68">
        <f>CHOOSE(MATCH($A$4,'Pull Down'!$A$2:$A$5,0),'Pull Down'!K6,'Pull Down'!M6,'Pull Down'!O6,'Pull Down'!Q6)</f>
        <v>103350</v>
      </c>
      <c r="D9" s="68"/>
      <c r="E9" s="68">
        <f t="shared" si="0"/>
        <v>0</v>
      </c>
      <c r="F9" s="68">
        <f t="shared" si="1"/>
        <v>0</v>
      </c>
      <c r="H9" s="66">
        <f t="shared" si="2"/>
        <v>0.22</v>
      </c>
      <c r="I9" s="68">
        <f>CHOOSE(MATCH($H$4,'Pull Down'!$A$2:$A$5,0),'Pull Down'!J6,'Pull Down'!L6,'Pull Down'!N6,'Pull Down'!P6)</f>
        <v>63100</v>
      </c>
      <c r="J9" s="68">
        <f>CHOOSE(MATCH($H$4,'Pull Down'!$A$2:$A$5,0),'Pull Down'!K6,'Pull Down'!M6,'Pull Down'!O6,'Pull Down'!Q6)</f>
        <v>100500</v>
      </c>
      <c r="K9" s="68"/>
      <c r="L9" s="68">
        <f t="shared" si="3"/>
        <v>0</v>
      </c>
      <c r="M9" s="68">
        <f t="shared" si="4"/>
        <v>0</v>
      </c>
    </row>
    <row r="10" spans="1:13" x14ac:dyDescent="0.2">
      <c r="A10" s="66">
        <f>'Pull Down'!I7</f>
        <v>0.24</v>
      </c>
      <c r="B10" s="68">
        <f>CHOOSE(MATCH($A$4,'Pull Down'!$A$2:$A$5,0),'Pull Down'!J7,'Pull Down'!L7,'Pull Down'!N7,'Pull Down'!P7)</f>
        <v>103350</v>
      </c>
      <c r="C10" s="68">
        <f>CHOOSE(MATCH($A$4,'Pull Down'!$A$2:$A$5,0),'Pull Down'!K7,'Pull Down'!M7,'Pull Down'!O7,'Pull Down'!Q7)</f>
        <v>197300</v>
      </c>
      <c r="D10" s="68"/>
      <c r="E10" s="68">
        <f t="shared" si="0"/>
        <v>0</v>
      </c>
      <c r="F10" s="68">
        <f t="shared" si="1"/>
        <v>0</v>
      </c>
      <c r="H10" s="66">
        <f t="shared" si="2"/>
        <v>0.24</v>
      </c>
      <c r="I10" s="68">
        <f>CHOOSE(MATCH($H$4,'Pull Down'!$A$2:$A$5,0),'Pull Down'!J7,'Pull Down'!L7,'Pull Down'!N7,'Pull Down'!P7)</f>
        <v>100500</v>
      </c>
      <c r="J10" s="68">
        <f>CHOOSE(MATCH($H$4,'Pull Down'!$A$2:$A$5,0),'Pull Down'!K7,'Pull Down'!M7,'Pull Down'!O7,'Pull Down'!Q7)</f>
        <v>191150</v>
      </c>
      <c r="K10" s="68"/>
      <c r="L10" s="68">
        <f t="shared" si="3"/>
        <v>0</v>
      </c>
      <c r="M10" s="68">
        <f t="shared" si="4"/>
        <v>0</v>
      </c>
    </row>
    <row r="11" spans="1:13" x14ac:dyDescent="0.2">
      <c r="A11" s="66">
        <f>'Pull Down'!I8</f>
        <v>0.32</v>
      </c>
      <c r="B11" s="68">
        <f>CHOOSE(MATCH($A$4,'Pull Down'!$A$2:$A$5,0),'Pull Down'!J8,'Pull Down'!L8,'Pull Down'!N8,'Pull Down'!P8)</f>
        <v>197300</v>
      </c>
      <c r="C11" s="68">
        <f>CHOOSE(MATCH($A$4,'Pull Down'!$A$2:$A$5,0),'Pull Down'!K8,'Pull Down'!M8,'Pull Down'!O8,'Pull Down'!Q8)</f>
        <v>250525</v>
      </c>
      <c r="D11" s="68"/>
      <c r="E11" s="68">
        <f t="shared" si="0"/>
        <v>0</v>
      </c>
      <c r="F11" s="68">
        <f t="shared" si="1"/>
        <v>0</v>
      </c>
      <c r="H11" s="66">
        <f t="shared" si="2"/>
        <v>0.32</v>
      </c>
      <c r="I11" s="68">
        <f>CHOOSE(MATCH($H$4,'Pull Down'!$A$2:$A$5,0),'Pull Down'!J8,'Pull Down'!L8,'Pull Down'!N8,'Pull Down'!P8)</f>
        <v>191150</v>
      </c>
      <c r="J11" s="68">
        <f>CHOOSE(MATCH($H$4,'Pull Down'!$A$2:$A$5,0),'Pull Down'!K8,'Pull Down'!M8,'Pull Down'!O8,'Pull Down'!Q8)</f>
        <v>243700</v>
      </c>
      <c r="K11" s="68"/>
      <c r="L11" s="68">
        <f t="shared" si="3"/>
        <v>0</v>
      </c>
      <c r="M11" s="68">
        <f t="shared" si="4"/>
        <v>0</v>
      </c>
    </row>
    <row r="12" spans="1:13" x14ac:dyDescent="0.2">
      <c r="A12" s="66">
        <f>'Pull Down'!I9</f>
        <v>0.35</v>
      </c>
      <c r="B12" s="68">
        <f>CHOOSE(MATCH($A$4,'Pull Down'!$A$2:$A$5,0),'Pull Down'!J9,'Pull Down'!L9,'Pull Down'!N9,'Pull Down'!P9)</f>
        <v>250525</v>
      </c>
      <c r="C12" s="68">
        <f>CHOOSE(MATCH($A$4,'Pull Down'!$A$2:$A$5,0),'Pull Down'!K9,'Pull Down'!M9,'Pull Down'!O9,'Pull Down'!Q9)</f>
        <v>626350</v>
      </c>
      <c r="D12" s="68"/>
      <c r="E12" s="68">
        <f t="shared" si="0"/>
        <v>0</v>
      </c>
      <c r="F12" s="68">
        <f t="shared" si="1"/>
        <v>0</v>
      </c>
      <c r="H12" s="66">
        <f t="shared" si="2"/>
        <v>0.35</v>
      </c>
      <c r="I12" s="68">
        <f>CHOOSE(MATCH($H$4,'Pull Down'!$A$2:$A$5,0),'Pull Down'!J9,'Pull Down'!L9,'Pull Down'!N9,'Pull Down'!P9)</f>
        <v>243700</v>
      </c>
      <c r="J12" s="68">
        <f>CHOOSE(MATCH($H$4,'Pull Down'!$A$2:$A$5,0),'Pull Down'!K9,'Pull Down'!M9,'Pull Down'!O9,'Pull Down'!Q9)</f>
        <v>609350</v>
      </c>
      <c r="K12" s="68"/>
      <c r="L12" s="68">
        <f t="shared" si="3"/>
        <v>0</v>
      </c>
      <c r="M12" s="68">
        <f t="shared" si="4"/>
        <v>0</v>
      </c>
    </row>
    <row r="13" spans="1:13" x14ac:dyDescent="0.2">
      <c r="A13" s="103">
        <f>'Pull Down'!I10</f>
        <v>0.37</v>
      </c>
      <c r="B13" s="104">
        <f>CHOOSE(MATCH($A$4,'Pull Down'!$A$2:$A$5,0),'Pull Down'!J10,'Pull Down'!L10,'Pull Down'!N10,'Pull Down'!P10)</f>
        <v>626350</v>
      </c>
      <c r="C13" s="104">
        <v>999999999</v>
      </c>
      <c r="D13" s="104"/>
      <c r="E13" s="104">
        <f t="shared" si="0"/>
        <v>0</v>
      </c>
      <c r="F13" s="104">
        <f t="shared" si="1"/>
        <v>0</v>
      </c>
      <c r="H13" s="103">
        <f t="shared" si="2"/>
        <v>0.37</v>
      </c>
      <c r="I13" s="104">
        <f>CHOOSE(MATCH($H$4,'Pull Down'!$A$2:$A$5,0),'Pull Down'!J10,'Pull Down'!L10,'Pull Down'!N10,'Pull Down'!P10)</f>
        <v>609350</v>
      </c>
      <c r="J13" s="104">
        <v>999999999</v>
      </c>
      <c r="K13" s="104"/>
      <c r="L13" s="104">
        <f t="shared" si="3"/>
        <v>0</v>
      </c>
      <c r="M13" s="104">
        <f t="shared" si="4"/>
        <v>0</v>
      </c>
    </row>
    <row r="14" spans="1:13" x14ac:dyDescent="0.2">
      <c r="A14" t="s">
        <v>214</v>
      </c>
      <c r="B14" s="68"/>
      <c r="C14" s="68"/>
      <c r="D14" s="68"/>
      <c r="E14" s="68">
        <f>SUM(E7:E13)</f>
        <v>0</v>
      </c>
      <c r="F14" s="68">
        <f>SUM(F7:F13)</f>
        <v>0</v>
      </c>
      <c r="H14" t="s">
        <v>214</v>
      </c>
      <c r="I14" s="68"/>
      <c r="J14" s="68"/>
      <c r="K14" s="68"/>
      <c r="L14" s="68">
        <f>SUM(L7:L13)</f>
        <v>0</v>
      </c>
      <c r="M14" s="68">
        <f>SUM(M7:M13)</f>
        <v>0</v>
      </c>
    </row>
    <row r="16" spans="1:13" x14ac:dyDescent="0.2">
      <c r="A16" s="48" t="s">
        <v>213</v>
      </c>
      <c r="B16" s="68"/>
      <c r="C16" s="68"/>
      <c r="D16" s="68"/>
      <c r="E16" s="68"/>
      <c r="F16" s="68"/>
      <c r="H16" s="48" t="s">
        <v>213</v>
      </c>
      <c r="I16" s="68"/>
      <c r="J16" s="68"/>
      <c r="K16" s="68"/>
      <c r="L16" s="68"/>
      <c r="M16" s="68"/>
    </row>
    <row r="17" spans="1:13" x14ac:dyDescent="0.2">
      <c r="B17" t="s">
        <v>217</v>
      </c>
      <c r="C17" t="s">
        <v>3</v>
      </c>
      <c r="D17" t="s">
        <v>215</v>
      </c>
      <c r="E17" t="s">
        <v>219</v>
      </c>
      <c r="F17" t="s">
        <v>218</v>
      </c>
      <c r="I17" t="s">
        <v>217</v>
      </c>
      <c r="J17" t="s">
        <v>3</v>
      </c>
      <c r="K17" t="s">
        <v>215</v>
      </c>
      <c r="L17" t="s">
        <v>219</v>
      </c>
      <c r="M17" t="s">
        <v>218</v>
      </c>
    </row>
    <row r="18" spans="1:13" x14ac:dyDescent="0.2">
      <c r="A18" s="66">
        <f>'Pull Down'!I15</f>
        <v>0</v>
      </c>
      <c r="B18" s="68">
        <f>CHOOSE(MATCH($A$4,'Pull Down'!$A$2:$A$5,0),'Pull Down'!J15,'Pull Down'!L15,'Pull Down'!N15,'Pull Down'!P15)</f>
        <v>0</v>
      </c>
      <c r="C18" s="68">
        <f>CHOOSE(MATCH($A$4,'Pull Down'!$A$2:$A$5,0),'Pull Down'!K15,'Pull Down'!M15,'Pull Down'!O15,'Pull Down'!Q15)</f>
        <v>48350</v>
      </c>
      <c r="D18" s="68">
        <f>MAX(0,MIN(C18,$C$2-$C$3)-B18)</f>
        <v>0</v>
      </c>
      <c r="E18" s="68">
        <f>MIN(C18-D18,C3)</f>
        <v>-15750</v>
      </c>
      <c r="F18" s="68">
        <f>A18*E18</f>
        <v>0</v>
      </c>
      <c r="H18" s="66">
        <f>A18</f>
        <v>0</v>
      </c>
      <c r="I18" s="68">
        <f>CHOOSE(MATCH($H$4,'Pull Down'!$A$2:$A$5,0),'Pull Down'!J15,'Pull Down'!L15,'Pull Down'!N15,'Pull Down'!P15)</f>
        <v>0</v>
      </c>
      <c r="J18" s="68">
        <f>CHOOSE(MATCH($H$4,'Pull Down'!$A$2:$A$5,0),'Pull Down'!K15,'Pull Down'!M15,'Pull Down'!O15,'Pull Down'!Q15)</f>
        <v>64750</v>
      </c>
      <c r="K18" s="68">
        <f>MAX(0,MIN(J18,$C$2-$C$3)-I18)</f>
        <v>0</v>
      </c>
      <c r="L18" s="68">
        <f>MIN(J18-K18,J3)</f>
        <v>-23625</v>
      </c>
      <c r="M18" s="68">
        <f>H18*L18</f>
        <v>0</v>
      </c>
    </row>
    <row r="19" spans="1:13" x14ac:dyDescent="0.2">
      <c r="A19" s="66">
        <f>'Pull Down'!I16</f>
        <v>0.15</v>
      </c>
      <c r="B19" s="68">
        <f>CHOOSE(MATCH($A$4,'Pull Down'!$A$2:$A$5,0),'Pull Down'!J16,'Pull Down'!L16,'Pull Down'!N16,'Pull Down'!P16)</f>
        <v>48350</v>
      </c>
      <c r="C19" s="68">
        <f>CHOOSE(MATCH($A$4,'Pull Down'!$A$2:$A$5,0),'Pull Down'!K16,'Pull Down'!M16,'Pull Down'!O16,'Pull Down'!Q16)</f>
        <v>533400</v>
      </c>
      <c r="D19" s="68">
        <f>MAX(0,MIN(C19,$C$2-$C$3)-B19)</f>
        <v>0</v>
      </c>
      <c r="E19" s="68">
        <f>MIN(C19-B19-D19,C3-E18)</f>
        <v>0</v>
      </c>
      <c r="F19" s="68">
        <f>A19*E19</f>
        <v>0</v>
      </c>
      <c r="H19" s="66">
        <f>A19</f>
        <v>0.15</v>
      </c>
      <c r="I19" s="68">
        <f>CHOOSE(MATCH($H$4,'Pull Down'!$A$2:$A$5,0),'Pull Down'!J16,'Pull Down'!L16,'Pull Down'!N16,'Pull Down'!P16)</f>
        <v>64750</v>
      </c>
      <c r="J19" s="68">
        <f>CHOOSE(MATCH($H$4,'Pull Down'!$A$2:$A$5,0),'Pull Down'!K16,'Pull Down'!M16,'Pull Down'!O16,'Pull Down'!Q16)</f>
        <v>566700</v>
      </c>
      <c r="K19" s="68">
        <f>MAX(0,MIN(J19,$C$2-$C$3)-I19)</f>
        <v>0</v>
      </c>
      <c r="L19" s="68">
        <f>MIN(J19-I19-K19,J3-L18)</f>
        <v>0</v>
      </c>
      <c r="M19" s="68">
        <f>H19*L19</f>
        <v>0</v>
      </c>
    </row>
    <row r="20" spans="1:13" x14ac:dyDescent="0.2">
      <c r="A20" s="103">
        <f>'Pull Down'!I17</f>
        <v>0.2</v>
      </c>
      <c r="B20" s="104">
        <f>CHOOSE(MATCH($A$4,'Pull Down'!$A$2:$A$5,0),'Pull Down'!J17,'Pull Down'!L17,'Pull Down'!N17,'Pull Down'!P17)</f>
        <v>533400</v>
      </c>
      <c r="C20" s="104">
        <v>999999999</v>
      </c>
      <c r="D20" s="104">
        <f>MAX(0,MIN(C20,$C$2-$C$3)-B20)</f>
        <v>0</v>
      </c>
      <c r="E20" s="104">
        <f>MIN(C20-B20-D20,C3-E19-E18)</f>
        <v>0</v>
      </c>
      <c r="F20" s="104">
        <f>A20*E20</f>
        <v>0</v>
      </c>
      <c r="H20" s="103">
        <f>A20</f>
        <v>0.2</v>
      </c>
      <c r="I20" s="104">
        <f>CHOOSE(MATCH($H$4,'Pull Down'!$A$2:$A$5,0),'Pull Down'!J17,'Pull Down'!L17,'Pull Down'!N17,'Pull Down'!P17)</f>
        <v>566700</v>
      </c>
      <c r="J20" s="104">
        <v>999999999</v>
      </c>
      <c r="K20" s="104">
        <f>MAX(0,MIN(J20,$C$2-$C$3)-I20)</f>
        <v>0</v>
      </c>
      <c r="L20" s="104">
        <f>MIN(J20-I20-K20,J3-L19-L18)</f>
        <v>0</v>
      </c>
      <c r="M20" s="104">
        <f>H20*L20</f>
        <v>0</v>
      </c>
    </row>
    <row r="21" spans="1:13" x14ac:dyDescent="0.2">
      <c r="A21" t="s">
        <v>214</v>
      </c>
      <c r="B21" s="68"/>
      <c r="C21" s="68"/>
      <c r="D21" s="68"/>
      <c r="E21" s="68">
        <f>SUM(E18:E20)</f>
        <v>-15750</v>
      </c>
      <c r="F21" s="68">
        <f>SUM(F18:F20)</f>
        <v>0</v>
      </c>
      <c r="H21" t="s">
        <v>214</v>
      </c>
      <c r="I21" s="68"/>
      <c r="J21" s="68"/>
      <c r="K21" s="68"/>
      <c r="L21" s="68">
        <f>SUM(L18:L20)</f>
        <v>-23625</v>
      </c>
      <c r="M21" s="68">
        <f>SUM(M18:M20)</f>
        <v>0</v>
      </c>
    </row>
  </sheetData>
  <sheetProtection algorithmName="SHA-512" hashValue="ryNwuYx0I46jnJRK7JQImRuy3qIvzN3tvHaLgr2xDvtwxtcyPx2YfIwgwGY6+gz/eazo0Gn8ajuJlEKaINSZUw==" saltValue="7uAlG/Y6fJi6L1FKOlzaI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4"/>
  <sheetViews>
    <sheetView workbookViewId="0">
      <selection activeCell="D22" sqref="D22"/>
    </sheetView>
  </sheetViews>
  <sheetFormatPr baseColWidth="10" defaultColWidth="9" defaultRowHeight="15.75" customHeight="1" x14ac:dyDescent="0.2"/>
  <cols>
    <col min="1" max="1" width="2.6640625" style="107" customWidth="1"/>
    <col min="2" max="2" width="15" style="107" bestFit="1" customWidth="1"/>
    <col min="3" max="3" width="9" style="107"/>
    <col min="4" max="4" width="12.6640625" style="107" customWidth="1"/>
    <col min="5" max="5" width="11.1640625" style="107" customWidth="1"/>
    <col min="6" max="6" width="9" style="107"/>
    <col min="7" max="7" width="11.6640625" style="107" customWidth="1"/>
    <col min="8" max="8" width="12.1640625" style="107" customWidth="1"/>
    <col min="9" max="16384" width="9" style="107"/>
  </cols>
  <sheetData>
    <row r="1" spans="1:8" ht="15.75" customHeight="1" x14ac:dyDescent="0.2">
      <c r="A1" s="109" t="s">
        <v>106</v>
      </c>
      <c r="B1" s="110"/>
      <c r="C1" s="110"/>
      <c r="D1" s="109" t="s">
        <v>220</v>
      </c>
      <c r="E1" s="110"/>
      <c r="G1" s="109" t="s">
        <v>221</v>
      </c>
      <c r="H1" s="110"/>
    </row>
    <row r="2" spans="1:8" ht="15.75" customHeight="1" x14ac:dyDescent="0.2">
      <c r="A2" s="109"/>
      <c r="B2" s="110"/>
      <c r="C2" s="110"/>
      <c r="D2" s="110" t="str">
        <f>'Tax Estimator'!D3</f>
        <v>Single/Individual</v>
      </c>
      <c r="E2" s="110"/>
      <c r="G2" s="110" t="str">
        <f>'Tax Estimator'!F3</f>
        <v>Head of Household</v>
      </c>
      <c r="H2" s="110"/>
    </row>
    <row r="3" spans="1:8" ht="15.75" customHeight="1" x14ac:dyDescent="0.2">
      <c r="A3" s="110"/>
      <c r="B3" s="110"/>
      <c r="C3" s="110"/>
      <c r="D3" s="110" t="s">
        <v>81</v>
      </c>
      <c r="E3" s="110" t="s">
        <v>82</v>
      </c>
      <c r="G3" s="110" t="s">
        <v>81</v>
      </c>
      <c r="H3" s="110" t="s">
        <v>82</v>
      </c>
    </row>
    <row r="4" spans="1:8" ht="15.75" customHeight="1" x14ac:dyDescent="0.2">
      <c r="A4" s="111" t="s">
        <v>107</v>
      </c>
      <c r="B4" s="110" t="s">
        <v>72</v>
      </c>
      <c r="C4" s="110"/>
      <c r="D4" s="119">
        <f>'Tax Estimator'!$D$17</f>
        <v>0</v>
      </c>
      <c r="E4" s="119">
        <v>0</v>
      </c>
      <c r="G4" s="120">
        <f>'Tax Estimator'!$F$17</f>
        <v>0</v>
      </c>
      <c r="H4" s="120">
        <v>0</v>
      </c>
    </row>
    <row r="5" spans="1:8" ht="15.75" customHeight="1" x14ac:dyDescent="0.2">
      <c r="A5" s="111" t="s">
        <v>108</v>
      </c>
      <c r="B5" s="110" t="s">
        <v>109</v>
      </c>
      <c r="C5" s="110"/>
      <c r="D5" s="119">
        <v>0</v>
      </c>
      <c r="E5" s="119">
        <v>0</v>
      </c>
      <c r="G5" s="120">
        <v>0</v>
      </c>
      <c r="H5" s="120">
        <v>0</v>
      </c>
    </row>
    <row r="6" spans="1:8" ht="15.75" customHeight="1" x14ac:dyDescent="0.2">
      <c r="A6" s="111">
        <v>2</v>
      </c>
      <c r="B6" s="110" t="s">
        <v>110</v>
      </c>
      <c r="C6" s="110"/>
      <c r="D6" s="121">
        <f>'Tax Estimator'!$C$20</f>
        <v>0</v>
      </c>
      <c r="E6" s="121">
        <f>'Tax Estimator'!$C$21</f>
        <v>0</v>
      </c>
      <c r="G6" s="122">
        <f>'Tax Estimator'!$E$20</f>
        <v>0</v>
      </c>
      <c r="H6" s="122">
        <f>'Tax Estimator'!$E$21</f>
        <v>0</v>
      </c>
    </row>
    <row r="7" spans="1:8" ht="15.75" customHeight="1" x14ac:dyDescent="0.2">
      <c r="A7" s="111">
        <v>3</v>
      </c>
      <c r="B7" s="110"/>
      <c r="C7" s="110"/>
      <c r="D7" s="119">
        <f>SUM(D4:D6)</f>
        <v>0</v>
      </c>
      <c r="E7" s="119">
        <f>SUM(E4:E6)</f>
        <v>0</v>
      </c>
      <c r="G7" s="120">
        <f>SUM(G4:G6)</f>
        <v>0</v>
      </c>
      <c r="H7" s="120">
        <f>SUM(H4:H6)</f>
        <v>0</v>
      </c>
    </row>
    <row r="8" spans="1:8" ht="15.75" customHeight="1" x14ac:dyDescent="0.2">
      <c r="A8" s="111" t="s">
        <v>111</v>
      </c>
      <c r="B8" s="110"/>
      <c r="C8" s="110"/>
      <c r="D8" s="120">
        <f>IF(D7&gt;0,ROUND(D7*'Pull Down'!$B$11,2),D7)</f>
        <v>0</v>
      </c>
      <c r="E8" s="120">
        <f>IF(E7&gt;0,ROUND(E7*'Pull Down'!$B$11,2),E7)</f>
        <v>0</v>
      </c>
      <c r="G8" s="120">
        <f>IF(G7&gt;0,ROUND(G7*'Pull Down'!$B$11,2),G7)</f>
        <v>0</v>
      </c>
      <c r="H8" s="120">
        <f>IF(H7&gt;0,ROUND(H7*'Pull Down'!$B$11,2),H7)</f>
        <v>0</v>
      </c>
    </row>
    <row r="9" spans="1:8" ht="15.75" customHeight="1" x14ac:dyDescent="0.2">
      <c r="A9" s="111" t="s">
        <v>112</v>
      </c>
      <c r="B9" s="110"/>
      <c r="C9" s="110"/>
      <c r="D9" s="119">
        <v>0</v>
      </c>
      <c r="E9" s="119">
        <v>0</v>
      </c>
      <c r="G9" s="120">
        <v>0</v>
      </c>
      <c r="H9" s="120">
        <v>0</v>
      </c>
    </row>
    <row r="10" spans="1:8" ht="15.75" customHeight="1" x14ac:dyDescent="0.2">
      <c r="A10" s="111" t="s">
        <v>113</v>
      </c>
      <c r="B10" s="110"/>
      <c r="C10" s="110"/>
      <c r="D10" s="119">
        <f>IF(D8+D9&lt;400,0,D8+D9)</f>
        <v>0</v>
      </c>
      <c r="E10" s="119">
        <f>IF(E8+E9&lt;400,0,E8+E9)</f>
        <v>0</v>
      </c>
      <c r="G10" s="120">
        <f>IF(G8+G9&lt;400,0,G8+G9)</f>
        <v>0</v>
      </c>
      <c r="H10" s="120">
        <f>IF(H8+H9&lt;400,0,H8+H9)</f>
        <v>0</v>
      </c>
    </row>
    <row r="11" spans="1:8" ht="15.75" customHeight="1" x14ac:dyDescent="0.2">
      <c r="A11" s="111" t="s">
        <v>114</v>
      </c>
      <c r="B11" s="110"/>
      <c r="C11" s="110"/>
      <c r="D11" s="119">
        <v>0</v>
      </c>
      <c r="E11" s="119">
        <v>0</v>
      </c>
      <c r="G11" s="120">
        <v>0</v>
      </c>
      <c r="H11" s="120">
        <v>0</v>
      </c>
    </row>
    <row r="12" spans="1:8" ht="15.75" customHeight="1" x14ac:dyDescent="0.2">
      <c r="A12" s="111" t="s">
        <v>115</v>
      </c>
      <c r="B12" s="110"/>
      <c r="C12" s="110"/>
      <c r="D12" s="119">
        <v>0</v>
      </c>
      <c r="E12" s="119">
        <v>0</v>
      </c>
      <c r="G12" s="120">
        <v>0</v>
      </c>
      <c r="H12" s="120">
        <v>0</v>
      </c>
    </row>
    <row r="13" spans="1:8" ht="15.75" customHeight="1" x14ac:dyDescent="0.2">
      <c r="A13" s="111">
        <v>6</v>
      </c>
      <c r="B13" s="110" t="s">
        <v>116</v>
      </c>
      <c r="C13" s="110"/>
      <c r="D13" s="119">
        <f>D10+D12</f>
        <v>0</v>
      </c>
      <c r="E13" s="119">
        <f>E10+E12</f>
        <v>0</v>
      </c>
      <c r="G13" s="120">
        <f>G10+G12</f>
        <v>0</v>
      </c>
      <c r="H13" s="120">
        <f>H10+H12</f>
        <v>0</v>
      </c>
    </row>
    <row r="14" spans="1:8" ht="15.75" customHeight="1" x14ac:dyDescent="0.2">
      <c r="A14" s="111">
        <v>7</v>
      </c>
      <c r="B14" s="110" t="s">
        <v>117</v>
      </c>
      <c r="C14" s="110"/>
      <c r="D14" s="119">
        <f>'Pull Down'!$B$8</f>
        <v>176100</v>
      </c>
      <c r="E14" s="119">
        <f>'Pull Down'!$B$8</f>
        <v>176100</v>
      </c>
      <c r="G14" s="120">
        <f>'Pull Down'!$B$8</f>
        <v>176100</v>
      </c>
      <c r="H14" s="120">
        <f>'Pull Down'!$B$8</f>
        <v>176100</v>
      </c>
    </row>
    <row r="15" spans="1:8" ht="15.75" customHeight="1" x14ac:dyDescent="0.2">
      <c r="A15" s="111" t="s">
        <v>118</v>
      </c>
      <c r="B15" s="110" t="s">
        <v>119</v>
      </c>
      <c r="C15" s="110"/>
      <c r="D15" s="119">
        <f>IF('Tax Estimator'!$C$10&gt;'Pull Down'!$B$8,0,'Tax Estimator'!$C$10)</f>
        <v>0</v>
      </c>
      <c r="E15" s="119">
        <f>IF('Tax Estimator'!$C$11&gt;'Pull Down'!$B$8,0,'Tax Estimator'!$C$11)</f>
        <v>0</v>
      </c>
      <c r="G15" s="120">
        <f>IF('Tax Estimator'!$E$10&gt;'Pull Down'!$B$8,0,'Tax Estimator'!$E$10)</f>
        <v>0</v>
      </c>
      <c r="H15" s="120">
        <f>IF('Tax Estimator'!$E$11&gt;'Pull Down'!$B$8,0,'Tax Estimator'!$E$11)</f>
        <v>0</v>
      </c>
    </row>
    <row r="16" spans="1:8" ht="15.75" customHeight="1" x14ac:dyDescent="0.2">
      <c r="A16" s="111" t="s">
        <v>120</v>
      </c>
      <c r="B16" s="110"/>
      <c r="C16" s="110"/>
      <c r="D16" s="119">
        <v>0</v>
      </c>
      <c r="E16" s="119">
        <v>0</v>
      </c>
      <c r="G16" s="120">
        <v>0</v>
      </c>
      <c r="H16" s="120">
        <v>0</v>
      </c>
    </row>
    <row r="17" spans="1:8" ht="15.75" customHeight="1" x14ac:dyDescent="0.2">
      <c r="A17" s="111" t="s">
        <v>121</v>
      </c>
      <c r="B17" s="110"/>
      <c r="C17" s="110"/>
      <c r="D17" s="119">
        <v>0</v>
      </c>
      <c r="E17" s="119">
        <v>0</v>
      </c>
      <c r="G17" s="120">
        <v>0</v>
      </c>
      <c r="H17" s="120">
        <v>0</v>
      </c>
    </row>
    <row r="18" spans="1:8" ht="15.75" customHeight="1" x14ac:dyDescent="0.2">
      <c r="A18" s="111" t="s">
        <v>122</v>
      </c>
      <c r="B18" s="110"/>
      <c r="C18" s="110"/>
      <c r="D18" s="119">
        <f>D15+D16+D17</f>
        <v>0</v>
      </c>
      <c r="E18" s="119">
        <f>E15+E16+E17</f>
        <v>0</v>
      </c>
      <c r="G18" s="120">
        <f>G15+G16+G17</f>
        <v>0</v>
      </c>
      <c r="H18" s="120">
        <f>H15+H16+H17</f>
        <v>0</v>
      </c>
    </row>
    <row r="19" spans="1:8" ht="15.75" customHeight="1" x14ac:dyDescent="0.2">
      <c r="A19" s="111">
        <v>9</v>
      </c>
      <c r="B19" s="110"/>
      <c r="C19" s="110"/>
      <c r="D19" s="119">
        <f>MAX(0,D14-D18)</f>
        <v>176100</v>
      </c>
      <c r="E19" s="119">
        <f>MAX(0,E14-E18)</f>
        <v>176100</v>
      </c>
      <c r="G19" s="120">
        <f>MAX(0,G14-G18)</f>
        <v>176100</v>
      </c>
      <c r="H19" s="120">
        <f>MAX(0,H14-H18)</f>
        <v>176100</v>
      </c>
    </row>
    <row r="20" spans="1:8" ht="15.75" customHeight="1" x14ac:dyDescent="0.2">
      <c r="A20" s="111">
        <v>10</v>
      </c>
      <c r="B20" s="110" t="s">
        <v>123</v>
      </c>
      <c r="C20" s="110"/>
      <c r="D20" s="119">
        <f>IF('Tax Estimator'!$C$10&gt;'Pull Down'!$B$8,0,ROUND(MIN(D13,D19)*'Pull Down'!$B$9,2))</f>
        <v>0</v>
      </c>
      <c r="E20" s="119">
        <f>IF('Tax Estimator'!$C$11&gt;'Pull Down'!$B$8,0,ROUND(MIN(E13,E19)*'Pull Down'!$B$9,2))</f>
        <v>0</v>
      </c>
      <c r="G20" s="120">
        <f>IF('Tax Estimator'!$E$10&gt;'Pull Down'!$B$8,0,ROUND(MIN(G13,G19)*'Pull Down'!$B$9,2))</f>
        <v>0</v>
      </c>
      <c r="H20" s="120">
        <f>IF('Tax Estimator'!$E$11&gt;'Pull Down'!$B$8,0,ROUND(MIN(H13,H19)*'Pull Down'!$B$9,2))</f>
        <v>0</v>
      </c>
    </row>
    <row r="21" spans="1:8" ht="15.75" customHeight="1" x14ac:dyDescent="0.2">
      <c r="A21" s="111">
        <v>11</v>
      </c>
      <c r="B21" s="110" t="s">
        <v>124</v>
      </c>
      <c r="C21" s="110"/>
      <c r="D21" s="119">
        <f>ROUND(D13*'Pull Down'!$B$10,2)</f>
        <v>0</v>
      </c>
      <c r="E21" s="119">
        <f>ROUND(E13*'Pull Down'!$B$10,2)</f>
        <v>0</v>
      </c>
      <c r="G21" s="120">
        <f>ROUND(G13*'Pull Down'!$B$10,2)</f>
        <v>0</v>
      </c>
      <c r="H21" s="120">
        <f>ROUND(H13*'Pull Down'!$B$10,2)</f>
        <v>0</v>
      </c>
    </row>
    <row r="22" spans="1:8" ht="15.75" customHeight="1" x14ac:dyDescent="0.2">
      <c r="A22" s="111">
        <v>12</v>
      </c>
      <c r="B22" s="110" t="s">
        <v>12</v>
      </c>
      <c r="C22" s="110"/>
      <c r="D22" s="119">
        <f>D20+D21</f>
        <v>0</v>
      </c>
      <c r="E22" s="119">
        <f>E20+E21</f>
        <v>0</v>
      </c>
      <c r="G22" s="120">
        <f>G20+G21</f>
        <v>0</v>
      </c>
      <c r="H22" s="120">
        <f>H20+H21</f>
        <v>0</v>
      </c>
    </row>
    <row r="23" spans="1:8" ht="15.75" customHeight="1" x14ac:dyDescent="0.2">
      <c r="A23" s="111">
        <v>13</v>
      </c>
      <c r="B23" s="110" t="s">
        <v>125</v>
      </c>
      <c r="C23" s="110"/>
      <c r="D23" s="119">
        <f>ROUND(D20*'Pull Down'!$B$13,2)+ROUND(D21*'Pull Down'!$B$14,2)</f>
        <v>0</v>
      </c>
      <c r="E23" s="119">
        <f>ROUND(E20*'Pull Down'!$B$13,2)+ROUND(E21*'Pull Down'!$B$14,2)</f>
        <v>0</v>
      </c>
      <c r="G23" s="120">
        <f>ROUND(G20*'Pull Down'!$B$13,2)+ROUND(G21*'Pull Down'!$B$14,2)</f>
        <v>0</v>
      </c>
      <c r="H23" s="120">
        <f>ROUND(H20*'Pull Down'!$B$13,2)+ROUND(H21*'Pull Down'!$B$14,2)</f>
        <v>0</v>
      </c>
    </row>
    <row r="24" spans="1:8" ht="15.75" customHeight="1" x14ac:dyDescent="0.2">
      <c r="A24" s="111"/>
      <c r="B24" s="110"/>
      <c r="C24" s="110"/>
      <c r="D24" s="119"/>
      <c r="E24" s="119"/>
    </row>
  </sheetData>
  <sheetProtection algorithmName="SHA-512" hashValue="yFA9dwOA7Nvk8V5mQGi37TljRt7tJXFLMFQ26D8HzM02G1krL3mhcrfl3FfTxoMF1JIhzc6wrvITw+pQ8QM+Rg==" saltValue="oZ+4Lhd2zXEsv4X2eNJNI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30"/>
  <sheetViews>
    <sheetView workbookViewId="0">
      <selection activeCell="D2" sqref="D2"/>
    </sheetView>
  </sheetViews>
  <sheetFormatPr baseColWidth="10" defaultColWidth="9" defaultRowHeight="15.75" customHeight="1" x14ac:dyDescent="0.2"/>
  <cols>
    <col min="1" max="1" width="2.6640625" style="107" customWidth="1"/>
    <col min="2" max="2" width="15" style="107" bestFit="1" customWidth="1"/>
    <col min="3" max="3" width="9" style="107"/>
    <col min="4" max="7" width="10.6640625" style="107" customWidth="1"/>
    <col min="8" max="8" width="9" style="107" customWidth="1"/>
    <col min="9" max="12" width="10.6640625" style="107" customWidth="1"/>
    <col min="13" max="16384" width="9" style="107"/>
  </cols>
  <sheetData>
    <row r="1" spans="1:12" ht="15.75" customHeight="1" x14ac:dyDescent="0.2">
      <c r="A1" s="109" t="s">
        <v>222</v>
      </c>
      <c r="B1" s="110"/>
      <c r="D1" s="106" t="s">
        <v>220</v>
      </c>
      <c r="I1" s="106" t="s">
        <v>221</v>
      </c>
    </row>
    <row r="2" spans="1:12" ht="15.75" customHeight="1" x14ac:dyDescent="0.2">
      <c r="A2" s="109"/>
      <c r="B2" s="110"/>
      <c r="D2" s="107" t="str">
        <f>'Tax Estimator'!D3</f>
        <v>Single/Individual</v>
      </c>
      <c r="I2" s="107" t="str">
        <f>'Tax Estimator'!F3</f>
        <v>Head of Household</v>
      </c>
    </row>
    <row r="3" spans="1:12" ht="15.75" customHeight="1" x14ac:dyDescent="0.2">
      <c r="A3" s="110"/>
      <c r="B3" s="110" t="s">
        <v>223</v>
      </c>
      <c r="D3" s="108">
        <f>'Tax Estimator'!C10</f>
        <v>0</v>
      </c>
      <c r="I3" s="108">
        <f>'Tax Estimator'!E10</f>
        <v>0</v>
      </c>
    </row>
    <row r="4" spans="1:12" ht="15.75" customHeight="1" x14ac:dyDescent="0.2">
      <c r="A4" s="111"/>
      <c r="B4" s="110" t="s">
        <v>224</v>
      </c>
      <c r="D4" s="108">
        <f>'Tax Estimator'!C11</f>
        <v>0</v>
      </c>
      <c r="I4" s="108">
        <f>'Tax Estimator'!E11</f>
        <v>0</v>
      </c>
    </row>
    <row r="5" spans="1:12" ht="15.75" customHeight="1" x14ac:dyDescent="0.2">
      <c r="A5" s="111"/>
      <c r="B5" s="110" t="s">
        <v>225</v>
      </c>
      <c r="D5" s="108">
        <f>SE!D13</f>
        <v>0</v>
      </c>
      <c r="I5" s="108">
        <f>SE!G13</f>
        <v>0</v>
      </c>
    </row>
    <row r="6" spans="1:12" ht="15.75" customHeight="1" x14ac:dyDescent="0.2">
      <c r="A6" s="111"/>
      <c r="B6" s="110" t="s">
        <v>226</v>
      </c>
      <c r="D6" s="108">
        <f>SE!E13</f>
        <v>0</v>
      </c>
      <c r="I6" s="108">
        <f>SE!H13</f>
        <v>0</v>
      </c>
    </row>
    <row r="7" spans="1:12" ht="15.75" customHeight="1" x14ac:dyDescent="0.2">
      <c r="A7" s="111"/>
      <c r="B7" s="110"/>
    </row>
    <row r="8" spans="1:12" ht="15.75" customHeight="1" x14ac:dyDescent="0.2">
      <c r="A8" s="111"/>
      <c r="B8" s="110"/>
    </row>
    <row r="9" spans="1:12" ht="15.75" customHeight="1" x14ac:dyDescent="0.2">
      <c r="A9" s="111"/>
      <c r="B9" s="110"/>
      <c r="D9" s="112" t="s">
        <v>132</v>
      </c>
      <c r="E9" s="112"/>
      <c r="F9" s="112" t="s">
        <v>82</v>
      </c>
      <c r="G9" s="112"/>
      <c r="H9" s="106"/>
      <c r="I9" s="112" t="s">
        <v>132</v>
      </c>
      <c r="J9" s="112"/>
      <c r="K9" s="112" t="s">
        <v>82</v>
      </c>
      <c r="L9" s="112"/>
    </row>
    <row r="10" spans="1:12" ht="15.75" customHeight="1" x14ac:dyDescent="0.2">
      <c r="A10" s="107">
        <v>1</v>
      </c>
      <c r="B10" s="110"/>
      <c r="D10" s="108">
        <f>D3</f>
        <v>0</v>
      </c>
      <c r="E10" s="108"/>
      <c r="F10" s="108">
        <f>D4</f>
        <v>0</v>
      </c>
      <c r="G10" s="108"/>
      <c r="H10" s="113"/>
      <c r="I10" s="108">
        <f>I3</f>
        <v>0</v>
      </c>
      <c r="J10" s="108"/>
      <c r="K10" s="108">
        <f>I4</f>
        <v>0</v>
      </c>
      <c r="L10" s="108"/>
    </row>
    <row r="11" spans="1:12" ht="15.75" customHeight="1" x14ac:dyDescent="0.2">
      <c r="A11" s="107">
        <v>2</v>
      </c>
      <c r="B11" s="110"/>
      <c r="D11" s="108">
        <v>0</v>
      </c>
      <c r="E11" s="108"/>
      <c r="F11" s="108">
        <v>0</v>
      </c>
      <c r="G11" s="108"/>
      <c r="H11" s="113"/>
      <c r="I11" s="108">
        <v>0</v>
      </c>
      <c r="J11" s="108"/>
      <c r="K11" s="108">
        <v>0</v>
      </c>
      <c r="L11" s="108"/>
    </row>
    <row r="12" spans="1:12" ht="15.75" customHeight="1" x14ac:dyDescent="0.2">
      <c r="A12" s="107">
        <v>3</v>
      </c>
      <c r="B12" s="110"/>
      <c r="D12" s="108">
        <v>0</v>
      </c>
      <c r="E12" s="108"/>
      <c r="F12" s="108">
        <v>0</v>
      </c>
      <c r="G12" s="108"/>
      <c r="H12" s="113"/>
      <c r="I12" s="108">
        <v>0</v>
      </c>
      <c r="J12" s="108"/>
      <c r="K12" s="108">
        <v>0</v>
      </c>
      <c r="L12" s="108"/>
    </row>
    <row r="13" spans="1:12" ht="15.75" customHeight="1" x14ac:dyDescent="0.2">
      <c r="A13" s="107">
        <v>4</v>
      </c>
      <c r="B13" s="110"/>
      <c r="D13" s="108">
        <f>SUM(D10:D12)</f>
        <v>0</v>
      </c>
      <c r="E13" s="108"/>
      <c r="F13" s="108">
        <f>SUM(F10:F12)</f>
        <v>0</v>
      </c>
      <c r="G13" s="108"/>
      <c r="H13" s="113"/>
      <c r="I13" s="108">
        <f>SUM(I10:I12)</f>
        <v>0</v>
      </c>
      <c r="J13" s="108"/>
      <c r="K13" s="108">
        <f>SUM(K10:K12)</f>
        <v>0</v>
      </c>
      <c r="L13" s="108"/>
    </row>
    <row r="14" spans="1:12" ht="15.75" customHeight="1" x14ac:dyDescent="0.2">
      <c r="A14" s="107">
        <v>5</v>
      </c>
      <c r="B14" s="110"/>
      <c r="D14" s="108">
        <f>INDEX('Pull Down'!$B$17:$B$20,MATCH(D2,'Pull Down'!$A$17:$A$20,0))</f>
        <v>200000</v>
      </c>
      <c r="E14" s="108"/>
      <c r="F14" s="108">
        <f>D14</f>
        <v>200000</v>
      </c>
      <c r="G14" s="108"/>
      <c r="H14" s="113"/>
      <c r="I14" s="108">
        <f>INDEX('Pull Down'!$B$17:$B$20,MATCH(I2,'Pull Down'!$A$17:$A$20,0))</f>
        <v>200000</v>
      </c>
      <c r="J14" s="108"/>
      <c r="K14" s="108">
        <f>I14</f>
        <v>200000</v>
      </c>
      <c r="L14" s="108"/>
    </row>
    <row r="15" spans="1:12" ht="15.75" customHeight="1" x14ac:dyDescent="0.2">
      <c r="A15" s="107">
        <v>6</v>
      </c>
      <c r="B15" s="110"/>
      <c r="D15" s="108"/>
      <c r="E15" s="108">
        <f>MAX(0,D13-D14)</f>
        <v>0</v>
      </c>
      <c r="F15" s="108"/>
      <c r="G15" s="108">
        <f>MAX(0,F13-F14)</f>
        <v>0</v>
      </c>
      <c r="H15" s="113"/>
      <c r="I15" s="108">
        <f>MAX(0,G13-G14)</f>
        <v>0</v>
      </c>
      <c r="J15" s="108"/>
      <c r="K15" s="108">
        <f>MAX(0,J13-J14)</f>
        <v>0</v>
      </c>
      <c r="L15" s="108"/>
    </row>
    <row r="16" spans="1:12" ht="15.75" customHeight="1" x14ac:dyDescent="0.2">
      <c r="A16" s="107">
        <v>7</v>
      </c>
      <c r="B16" s="110"/>
      <c r="D16" s="114"/>
      <c r="E16" s="115">
        <f>E15*'Pull Down'!$C$17</f>
        <v>0</v>
      </c>
      <c r="F16" s="114"/>
      <c r="G16" s="115">
        <f>G15*'Pull Down'!$C$17</f>
        <v>0</v>
      </c>
      <c r="H16" s="116"/>
      <c r="I16" s="114"/>
      <c r="J16" s="115">
        <f>J15*'Pull Down'!$C$17</f>
        <v>0</v>
      </c>
      <c r="K16" s="114"/>
      <c r="L16" s="115">
        <f>L15*'Pull Down'!$C$17</f>
        <v>0</v>
      </c>
    </row>
    <row r="17" spans="1:12" ht="15.75" customHeight="1" x14ac:dyDescent="0.2">
      <c r="A17" s="107">
        <v>8</v>
      </c>
      <c r="B17" s="110"/>
      <c r="D17" s="108">
        <f>MAX(0,D5)</f>
        <v>0</v>
      </c>
      <c r="E17" s="108"/>
      <c r="F17" s="108">
        <f>MAX(0,D6)</f>
        <v>0</v>
      </c>
      <c r="G17" s="108"/>
      <c r="H17" s="113"/>
      <c r="I17" s="108">
        <f>MAX(0,I5)</f>
        <v>0</v>
      </c>
      <c r="J17" s="108"/>
      <c r="K17" s="108">
        <f>MAX(0,I6)</f>
        <v>0</v>
      </c>
      <c r="L17" s="108"/>
    </row>
    <row r="18" spans="1:12" ht="15.75" customHeight="1" x14ac:dyDescent="0.2">
      <c r="A18" s="107">
        <v>9</v>
      </c>
      <c r="B18" s="110"/>
      <c r="D18" s="108">
        <f>D14</f>
        <v>200000</v>
      </c>
      <c r="E18" s="108"/>
      <c r="F18" s="108">
        <f>F14</f>
        <v>200000</v>
      </c>
      <c r="G18" s="108"/>
      <c r="H18" s="113"/>
      <c r="I18" s="108">
        <f>I14</f>
        <v>200000</v>
      </c>
      <c r="J18" s="108"/>
      <c r="K18" s="108">
        <f>K14</f>
        <v>200000</v>
      </c>
      <c r="L18" s="108"/>
    </row>
    <row r="19" spans="1:12" ht="15.75" customHeight="1" x14ac:dyDescent="0.2">
      <c r="A19" s="107">
        <v>10</v>
      </c>
      <c r="B19" s="110"/>
      <c r="D19" s="108">
        <f>D13</f>
        <v>0</v>
      </c>
      <c r="E19" s="108"/>
      <c r="F19" s="108">
        <f>F13</f>
        <v>0</v>
      </c>
      <c r="G19" s="108"/>
      <c r="H19" s="113"/>
      <c r="I19" s="108">
        <f>I13</f>
        <v>0</v>
      </c>
      <c r="J19" s="108"/>
      <c r="K19" s="108">
        <f>K13</f>
        <v>0</v>
      </c>
      <c r="L19" s="108"/>
    </row>
    <row r="20" spans="1:12" ht="15.75" customHeight="1" x14ac:dyDescent="0.2">
      <c r="A20" s="107">
        <v>11</v>
      </c>
      <c r="B20" s="110"/>
      <c r="D20" s="108">
        <f>MAX(0,D18-D19)</f>
        <v>200000</v>
      </c>
      <c r="E20" s="108"/>
      <c r="F20" s="108">
        <f>MAX(0,F18-F19)</f>
        <v>200000</v>
      </c>
      <c r="G20" s="108"/>
      <c r="H20" s="113"/>
      <c r="I20" s="108">
        <f>MAX(0,I18-I19)</f>
        <v>200000</v>
      </c>
      <c r="J20" s="108"/>
      <c r="K20" s="108">
        <f>MAX(0,K18-K19)</f>
        <v>200000</v>
      </c>
      <c r="L20" s="108"/>
    </row>
    <row r="21" spans="1:12" ht="15.75" customHeight="1" x14ac:dyDescent="0.2">
      <c r="A21" s="107">
        <v>12</v>
      </c>
      <c r="B21" s="110"/>
      <c r="E21" s="108">
        <f>MAX(0,D17-D20)</f>
        <v>0</v>
      </c>
      <c r="G21" s="108">
        <f>MAX(0,F17-F20)</f>
        <v>0</v>
      </c>
      <c r="H21" s="113"/>
      <c r="J21" s="108">
        <f>MAX(0,I17-I20)</f>
        <v>0</v>
      </c>
      <c r="L21" s="108">
        <f>MAX(0,K17-K20)</f>
        <v>0</v>
      </c>
    </row>
    <row r="22" spans="1:12" ht="15.75" customHeight="1" x14ac:dyDescent="0.2">
      <c r="A22" s="107">
        <v>13</v>
      </c>
      <c r="B22" s="110"/>
      <c r="D22" s="117"/>
      <c r="E22" s="117">
        <f>E21*'Pull Down'!$C$17</f>
        <v>0</v>
      </c>
      <c r="F22" s="117"/>
      <c r="G22" s="117">
        <f>G21*'Pull Down'!$C$17</f>
        <v>0</v>
      </c>
      <c r="H22" s="113"/>
      <c r="I22" s="117"/>
      <c r="J22" s="117">
        <f>J21*'Pull Down'!$C$17</f>
        <v>0</v>
      </c>
      <c r="K22" s="117"/>
      <c r="L22" s="117">
        <f>L21*'Pull Down'!$C$17</f>
        <v>0</v>
      </c>
    </row>
    <row r="23" spans="1:12" ht="15.75" customHeight="1" x14ac:dyDescent="0.2">
      <c r="A23" s="107">
        <v>14</v>
      </c>
      <c r="B23" s="110"/>
      <c r="D23" s="108">
        <v>0</v>
      </c>
      <c r="E23" s="108"/>
      <c r="F23" s="108">
        <v>0</v>
      </c>
      <c r="G23" s="108"/>
      <c r="H23" s="113"/>
      <c r="I23" s="108">
        <v>0</v>
      </c>
      <c r="J23" s="108"/>
      <c r="K23" s="108">
        <v>0</v>
      </c>
      <c r="L23" s="108"/>
    </row>
    <row r="24" spans="1:12" ht="15.75" customHeight="1" x14ac:dyDescent="0.2">
      <c r="A24" s="107">
        <v>15</v>
      </c>
      <c r="B24" s="110"/>
      <c r="D24" s="108">
        <f>D14</f>
        <v>200000</v>
      </c>
      <c r="E24" s="108"/>
      <c r="F24" s="108">
        <f>F14</f>
        <v>200000</v>
      </c>
      <c r="G24" s="108"/>
      <c r="H24" s="113"/>
      <c r="I24" s="108">
        <f>I14</f>
        <v>200000</v>
      </c>
      <c r="J24" s="108"/>
      <c r="K24" s="108">
        <f>K14</f>
        <v>200000</v>
      </c>
      <c r="L24" s="108"/>
    </row>
    <row r="25" spans="1:12" ht="15.75" customHeight="1" x14ac:dyDescent="0.2">
      <c r="A25" s="107">
        <v>16</v>
      </c>
      <c r="D25" s="108"/>
      <c r="E25" s="108">
        <f>MAX(0,D23-D24)</f>
        <v>0</v>
      </c>
      <c r="F25" s="108"/>
      <c r="G25" s="108">
        <f>MAX(0,F23-F24)</f>
        <v>0</v>
      </c>
      <c r="H25" s="113"/>
      <c r="I25" s="108"/>
      <c r="J25" s="108">
        <f>MAX(0,I23-I24)</f>
        <v>0</v>
      </c>
      <c r="K25" s="108"/>
      <c r="L25" s="108">
        <f>MAX(0,K23-K24)</f>
        <v>0</v>
      </c>
    </row>
    <row r="26" spans="1:12" ht="15.75" customHeight="1" x14ac:dyDescent="0.2">
      <c r="A26" s="107">
        <v>17</v>
      </c>
      <c r="D26" s="117"/>
      <c r="E26" s="117">
        <f>E25*'Pull Down'!$C$17</f>
        <v>0</v>
      </c>
      <c r="F26" s="117"/>
      <c r="G26" s="117">
        <f>G25*'Pull Down'!$C$17</f>
        <v>0</v>
      </c>
      <c r="H26" s="113"/>
      <c r="I26" s="117"/>
      <c r="J26" s="117">
        <f>J25*'Pull Down'!$C$17</f>
        <v>0</v>
      </c>
      <c r="K26" s="117"/>
      <c r="L26" s="117">
        <f>L25*'Pull Down'!$C$17</f>
        <v>0</v>
      </c>
    </row>
    <row r="27" spans="1:12" ht="15.75" customHeight="1" x14ac:dyDescent="0.2">
      <c r="A27" s="107">
        <v>18</v>
      </c>
      <c r="D27" s="118"/>
      <c r="E27" s="118">
        <f>E16+E22+E26</f>
        <v>0</v>
      </c>
      <c r="F27" s="118"/>
      <c r="G27" s="118">
        <f>G16+G22+G26</f>
        <v>0</v>
      </c>
      <c r="H27" s="113"/>
      <c r="I27" s="118"/>
      <c r="J27" s="118">
        <f>J16+J22+J26</f>
        <v>0</v>
      </c>
      <c r="K27" s="118"/>
      <c r="L27" s="118">
        <f>L16+L22+L26</f>
        <v>0</v>
      </c>
    </row>
    <row r="28" spans="1:12" ht="15.75" customHeight="1" x14ac:dyDescent="0.2">
      <c r="D28" s="108"/>
      <c r="E28" s="108"/>
      <c r="F28" s="108"/>
      <c r="G28" s="108"/>
      <c r="H28" s="113"/>
      <c r="I28" s="108"/>
      <c r="J28" s="108"/>
      <c r="K28" s="108"/>
      <c r="L28" s="108"/>
    </row>
    <row r="29" spans="1:12" ht="15.75" customHeight="1" x14ac:dyDescent="0.2">
      <c r="D29" s="108"/>
      <c r="E29" s="108"/>
      <c r="F29" s="108"/>
      <c r="G29" s="108"/>
      <c r="H29" s="113"/>
      <c r="I29" s="108"/>
      <c r="J29" s="108"/>
      <c r="K29" s="108"/>
      <c r="L29" s="108"/>
    </row>
    <row r="30" spans="1:12" ht="15.75" customHeight="1" x14ac:dyDescent="0.2">
      <c r="D30" s="108"/>
      <c r="E30" s="108"/>
      <c r="F30" s="108"/>
      <c r="G30" s="108"/>
      <c r="H30" s="113"/>
      <c r="I30" s="108"/>
      <c r="J30" s="108"/>
      <c r="K30" s="108"/>
      <c r="L30" s="108"/>
    </row>
  </sheetData>
  <sheetProtection algorithmName="SHA-512" hashValue="PhhgF4P8AUP5IY/2TXNLlz1CHppuNgobcOEl0z3KWDfhau0rmpdBuGVVfpyj14jhLHptjrr0rc2e3RbIvq4M9Q==" saltValue="Km+z/FI5r4tDflbBwCmkD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6"/>
  <sheetViews>
    <sheetView workbookViewId="0">
      <selection activeCell="D7" sqref="D7"/>
    </sheetView>
  </sheetViews>
  <sheetFormatPr baseColWidth="10" defaultColWidth="9" defaultRowHeight="15.75" customHeight="1" x14ac:dyDescent="0.2"/>
  <cols>
    <col min="1" max="1" width="2.6640625" style="107" customWidth="1"/>
    <col min="2" max="2" width="15" style="107" bestFit="1" customWidth="1"/>
    <col min="3" max="3" width="9" style="107"/>
    <col min="4" max="4" width="12" style="107" customWidth="1"/>
    <col min="5" max="5" width="12.1640625" style="107" customWidth="1"/>
    <col min="6" max="6" width="11.6640625" style="107" customWidth="1"/>
    <col min="7" max="7" width="12.6640625" style="107" customWidth="1"/>
    <col min="8" max="8" width="12" style="107" customWidth="1"/>
    <col min="9" max="9" width="9" style="107"/>
    <col min="10" max="14" width="10.6640625" style="107" customWidth="1"/>
    <col min="15" max="16384" width="9" style="107"/>
  </cols>
  <sheetData>
    <row r="1" spans="1:14" ht="15.75" customHeight="1" x14ac:dyDescent="0.2">
      <c r="A1" s="107" t="s">
        <v>227</v>
      </c>
      <c r="B1" s="110"/>
      <c r="D1" s="106" t="s">
        <v>220</v>
      </c>
      <c r="J1" s="106" t="s">
        <v>221</v>
      </c>
    </row>
    <row r="2" spans="1:14" ht="15.75" customHeight="1" x14ac:dyDescent="0.2">
      <c r="B2" s="110"/>
      <c r="D2" s="107" t="s">
        <v>100</v>
      </c>
      <c r="E2" s="124">
        <f>MAX(0,SE!D7)</f>
        <v>0</v>
      </c>
      <c r="J2" s="107" t="s">
        <v>100</v>
      </c>
      <c r="K2" s="124">
        <f>MAX(0,SE!G7)</f>
        <v>0</v>
      </c>
    </row>
    <row r="3" spans="1:14" ht="15.75" customHeight="1" x14ac:dyDescent="0.2">
      <c r="B3" s="110"/>
    </row>
    <row r="4" spans="1:14" ht="15.75" customHeight="1" x14ac:dyDescent="0.2">
      <c r="A4" s="110"/>
      <c r="B4" s="110"/>
      <c r="C4" s="110"/>
      <c r="D4" s="110" t="s">
        <v>81</v>
      </c>
      <c r="E4" s="110"/>
      <c r="F4" s="110"/>
      <c r="G4" s="110"/>
      <c r="H4" s="110"/>
      <c r="I4" s="110"/>
      <c r="J4" s="110" t="s">
        <v>81</v>
      </c>
      <c r="K4" s="110"/>
      <c r="L4" s="110"/>
      <c r="M4" s="110"/>
      <c r="N4" s="110"/>
    </row>
    <row r="5" spans="1:14" ht="15.75" customHeight="1" x14ac:dyDescent="0.2">
      <c r="A5" s="110"/>
      <c r="B5" s="110"/>
      <c r="C5" s="110"/>
      <c r="D5" s="123" t="s">
        <v>83</v>
      </c>
      <c r="E5" s="123" t="s">
        <v>94</v>
      </c>
      <c r="F5" s="123" t="s">
        <v>95</v>
      </c>
      <c r="G5" s="123" t="s">
        <v>96</v>
      </c>
      <c r="H5" s="123" t="s">
        <v>97</v>
      </c>
      <c r="I5" s="110"/>
      <c r="J5" s="123" t="s">
        <v>83</v>
      </c>
      <c r="K5" s="123" t="s">
        <v>94</v>
      </c>
      <c r="L5" s="123" t="s">
        <v>95</v>
      </c>
      <c r="M5" s="123" t="s">
        <v>96</v>
      </c>
      <c r="N5" s="123" t="s">
        <v>97</v>
      </c>
    </row>
    <row r="6" spans="1:14" ht="15.75" customHeight="1" x14ac:dyDescent="0.2">
      <c r="A6" s="110">
        <v>1</v>
      </c>
      <c r="B6" s="110"/>
      <c r="C6" s="110"/>
      <c r="D6" s="119">
        <f>E2</f>
        <v>0</v>
      </c>
      <c r="E6" s="120">
        <f>D6</f>
        <v>0</v>
      </c>
      <c r="F6" s="120">
        <f>D6</f>
        <v>0</v>
      </c>
      <c r="G6" s="119">
        <f>D6</f>
        <v>0</v>
      </c>
      <c r="H6" s="119">
        <f>D6</f>
        <v>0</v>
      </c>
      <c r="I6" s="110"/>
      <c r="J6" s="119">
        <f>K2</f>
        <v>0</v>
      </c>
      <c r="K6" s="120">
        <f>J6</f>
        <v>0</v>
      </c>
      <c r="L6" s="120">
        <f>J6</f>
        <v>0</v>
      </c>
      <c r="M6" s="119">
        <f>J6</f>
        <v>0</v>
      </c>
      <c r="N6" s="119">
        <f>J6</f>
        <v>0</v>
      </c>
    </row>
    <row r="7" spans="1:14" ht="15.75" customHeight="1" x14ac:dyDescent="0.2">
      <c r="A7" s="110">
        <v>2</v>
      </c>
      <c r="B7" s="110"/>
      <c r="C7" s="110"/>
      <c r="D7" s="120">
        <f>ROUND(SE!D23,0)</f>
        <v>0</v>
      </c>
      <c r="E7" s="120">
        <f>'Pull Down'!C34</f>
        <v>16500</v>
      </c>
      <c r="F7" s="120">
        <f>'Pull Down'!C34+'Pull Down'!D34</f>
        <v>20000</v>
      </c>
      <c r="G7" s="120">
        <f>D7</f>
        <v>0</v>
      </c>
      <c r="H7" s="120">
        <f>D7</f>
        <v>0</v>
      </c>
      <c r="I7" s="110"/>
      <c r="J7" s="120">
        <f>ROUND(SE!G23,0)</f>
        <v>0</v>
      </c>
      <c r="K7" s="120">
        <f>'Pull Down'!C34</f>
        <v>16500</v>
      </c>
      <c r="L7" s="120">
        <f>'Pull Down'!C34+'Pull Down'!D34</f>
        <v>20000</v>
      </c>
      <c r="M7" s="120">
        <f>J7</f>
        <v>0</v>
      </c>
      <c r="N7" s="120">
        <f>J7</f>
        <v>0</v>
      </c>
    </row>
    <row r="8" spans="1:14" ht="15.75" customHeight="1" x14ac:dyDescent="0.2">
      <c r="A8" s="110">
        <v>3</v>
      </c>
      <c r="B8" s="110"/>
      <c r="C8" s="110"/>
      <c r="D8" s="119">
        <f>D6-D7</f>
        <v>0</v>
      </c>
      <c r="E8" s="120">
        <f>MIN(E7,E6)</f>
        <v>0</v>
      </c>
      <c r="F8" s="120">
        <f>MIN(F7,F6)</f>
        <v>0</v>
      </c>
      <c r="G8" s="119">
        <f t="shared" ref="G8:H8" si="0">G6-G7</f>
        <v>0</v>
      </c>
      <c r="H8" s="119">
        <f t="shared" si="0"/>
        <v>0</v>
      </c>
      <c r="I8" s="110"/>
      <c r="J8" s="119">
        <f>J6-J7</f>
        <v>0</v>
      </c>
      <c r="K8" s="120">
        <f>MIN(K7,K6)</f>
        <v>0</v>
      </c>
      <c r="L8" s="120">
        <f>MIN(L7,L6)</f>
        <v>0</v>
      </c>
      <c r="M8" s="119">
        <f>M6-M7</f>
        <v>0</v>
      </c>
      <c r="N8" s="119">
        <f>N6-N7</f>
        <v>0</v>
      </c>
    </row>
    <row r="9" spans="1:14" ht="15.75" customHeight="1" x14ac:dyDescent="0.2">
      <c r="A9" s="110">
        <v>4</v>
      </c>
      <c r="B9" s="110"/>
      <c r="C9" s="110"/>
      <c r="D9" s="119">
        <f>'Pull Down'!B31</f>
        <v>0.2</v>
      </c>
      <c r="E9" s="120">
        <f>'Pull Down'!F34</f>
        <v>0.03</v>
      </c>
      <c r="F9" s="120">
        <f>'Pull Down'!F34</f>
        <v>0.03</v>
      </c>
      <c r="G9" s="119">
        <f>'Pull Down'!B31</f>
        <v>0.2</v>
      </c>
      <c r="H9" s="119">
        <f>'Pull Down'!B31</f>
        <v>0.2</v>
      </c>
      <c r="I9" s="110"/>
      <c r="J9" s="119">
        <f>'Pull Down'!B31</f>
        <v>0.2</v>
      </c>
      <c r="K9" s="120">
        <f>'Pull Down'!F34</f>
        <v>0.03</v>
      </c>
      <c r="L9" s="120">
        <f>'Pull Down'!F34</f>
        <v>0.03</v>
      </c>
      <c r="M9" s="119">
        <f>'Pull Down'!B31</f>
        <v>0.2</v>
      </c>
      <c r="N9" s="119">
        <f>'Pull Down'!B31</f>
        <v>0.2</v>
      </c>
    </row>
    <row r="10" spans="1:14" ht="15.75" customHeight="1" x14ac:dyDescent="0.2">
      <c r="A10" s="110">
        <v>5</v>
      </c>
      <c r="B10" s="110"/>
      <c r="C10" s="110"/>
      <c r="D10" s="119">
        <f>ROUND(D8*D9,2)</f>
        <v>0</v>
      </c>
      <c r="E10" s="120">
        <f>ROUND(E9*E6,2)</f>
        <v>0</v>
      </c>
      <c r="F10" s="120">
        <f>ROUND(F9*F6,2)</f>
        <v>0</v>
      </c>
      <c r="G10" s="119">
        <f t="shared" ref="G10:H10" si="1">ROUND(G8*G9,2)</f>
        <v>0</v>
      </c>
      <c r="H10" s="119">
        <f t="shared" si="1"/>
        <v>0</v>
      </c>
      <c r="I10" s="110"/>
      <c r="J10" s="119">
        <f>ROUND(J8*J9,2)</f>
        <v>0</v>
      </c>
      <c r="K10" s="120">
        <f>ROUND(K9*K6,2)</f>
        <v>0</v>
      </c>
      <c r="L10" s="120">
        <f>ROUND(L9*L6,2)</f>
        <v>0</v>
      </c>
      <c r="M10" s="119">
        <f>ROUND(M8*M9,2)</f>
        <v>0</v>
      </c>
      <c r="N10" s="119">
        <f>ROUND(N8*N9,2)</f>
        <v>0</v>
      </c>
    </row>
    <row r="11" spans="1:14" ht="15.75" customHeight="1" x14ac:dyDescent="0.2">
      <c r="A11" s="110">
        <v>6</v>
      </c>
      <c r="B11" s="110"/>
      <c r="C11" s="110"/>
      <c r="D11" s="119">
        <f>ROUND('Pull Down'!B29*'Pull Down'!B30,2)</f>
        <v>82500</v>
      </c>
      <c r="E11" s="120">
        <f>MIN(E10,E8)</f>
        <v>0</v>
      </c>
      <c r="F11" s="120">
        <f>MIN(F10,F8)</f>
        <v>0</v>
      </c>
      <c r="G11" s="119">
        <f>ROUND('Pull Down'!B29*'Pull Down'!B30,2)</f>
        <v>82500</v>
      </c>
      <c r="H11" s="119">
        <f>ROUND('Pull Down'!B29*'Pull Down'!B30,2)</f>
        <v>82500</v>
      </c>
      <c r="I11" s="110"/>
      <c r="J11" s="119">
        <f>ROUND('Pull Down'!B29*'Pull Down'!B30,2)</f>
        <v>82500</v>
      </c>
      <c r="K11" s="120">
        <f>MIN(K10,K8)</f>
        <v>0</v>
      </c>
      <c r="L11" s="120">
        <f>MIN(L10,L8)</f>
        <v>0</v>
      </c>
      <c r="M11" s="119">
        <f>ROUND('Pull Down'!B29*'Pull Down'!B30,2)</f>
        <v>82500</v>
      </c>
      <c r="N11" s="119">
        <f>ROUND('Pull Down'!B29*'Pull Down'!B30,2)</f>
        <v>82500</v>
      </c>
    </row>
    <row r="12" spans="1:14" ht="15.75" customHeight="1" x14ac:dyDescent="0.2">
      <c r="A12" s="110">
        <v>7</v>
      </c>
      <c r="B12" s="110"/>
      <c r="C12" s="110"/>
      <c r="D12" s="119">
        <f>MIN(D10,D11)</f>
        <v>0</v>
      </c>
      <c r="G12" s="119">
        <f>MIN(G10,G11)</f>
        <v>0</v>
      </c>
      <c r="H12" s="119">
        <f t="shared" ref="H12" si="2">MIN(H10,H11)</f>
        <v>0</v>
      </c>
      <c r="I12" s="110"/>
      <c r="J12" s="119">
        <f>MIN(J10,J11)</f>
        <v>0</v>
      </c>
      <c r="M12" s="119">
        <f>MIN(M10,M11)</f>
        <v>0</v>
      </c>
      <c r="N12" s="119">
        <f>MIN(N10,N11)</f>
        <v>0</v>
      </c>
    </row>
    <row r="13" spans="1:14" ht="15.75" customHeight="1" x14ac:dyDescent="0.2">
      <c r="A13" s="110">
        <v>8</v>
      </c>
      <c r="B13" s="110"/>
      <c r="C13" s="110"/>
      <c r="D13" s="119">
        <f>'Pull Down'!B33</f>
        <v>70000</v>
      </c>
      <c r="E13" s="120"/>
      <c r="F13" s="120"/>
      <c r="G13" s="119">
        <f>'Pull Down'!B35</f>
        <v>70000</v>
      </c>
      <c r="H13" s="119">
        <f>'Pull Down'!B35</f>
        <v>70000</v>
      </c>
      <c r="I13" s="110"/>
      <c r="J13" s="119">
        <f>'Pull Down'!B33</f>
        <v>70000</v>
      </c>
      <c r="K13" s="120"/>
      <c r="L13" s="120"/>
      <c r="M13" s="119">
        <f>'Pull Down'!B35</f>
        <v>70000</v>
      </c>
      <c r="N13" s="119">
        <f>'Pull Down'!B35</f>
        <v>70000</v>
      </c>
    </row>
    <row r="14" spans="1:14" ht="15.75" customHeight="1" x14ac:dyDescent="0.2">
      <c r="A14" s="110">
        <v>9</v>
      </c>
      <c r="B14" s="110"/>
      <c r="C14" s="110"/>
      <c r="D14" s="119"/>
      <c r="E14" s="120"/>
      <c r="F14" s="120"/>
      <c r="G14" s="119">
        <f>'Pull Down'!C35</f>
        <v>23500</v>
      </c>
      <c r="H14" s="119">
        <f>'Pull Down'!C35</f>
        <v>23500</v>
      </c>
      <c r="I14" s="110"/>
      <c r="J14" s="119"/>
      <c r="K14" s="120"/>
      <c r="L14" s="120"/>
      <c r="M14" s="119">
        <f>'Pull Down'!C35</f>
        <v>23500</v>
      </c>
      <c r="N14" s="119">
        <f>'Pull Down'!C35</f>
        <v>23500</v>
      </c>
    </row>
    <row r="15" spans="1:14" ht="15.75" customHeight="1" x14ac:dyDescent="0.2">
      <c r="A15" s="110">
        <v>10</v>
      </c>
      <c r="B15" s="110"/>
      <c r="C15" s="110"/>
      <c r="D15" s="119"/>
      <c r="E15" s="120"/>
      <c r="F15" s="120"/>
      <c r="G15" s="119">
        <f>G13-G14</f>
        <v>46500</v>
      </c>
      <c r="H15" s="119">
        <f>H13-H14</f>
        <v>46500</v>
      </c>
      <c r="I15" s="110"/>
      <c r="J15" s="119"/>
      <c r="K15" s="120"/>
      <c r="L15" s="120"/>
      <c r="M15" s="119">
        <f>M13-M14</f>
        <v>46500</v>
      </c>
      <c r="N15" s="119">
        <f>N13-N14</f>
        <v>46500</v>
      </c>
    </row>
    <row r="16" spans="1:14" ht="15.75" customHeight="1" x14ac:dyDescent="0.2">
      <c r="A16" s="110">
        <v>11</v>
      </c>
      <c r="B16" s="110"/>
      <c r="C16" s="110"/>
      <c r="D16" s="119"/>
      <c r="E16" s="120"/>
      <c r="F16" s="120"/>
      <c r="G16" s="119">
        <f>MAX(G8-G14,0)</f>
        <v>0</v>
      </c>
      <c r="H16" s="119">
        <f>MAX(H8-H14,0)</f>
        <v>0</v>
      </c>
      <c r="I16" s="110"/>
      <c r="J16" s="119"/>
      <c r="K16" s="120"/>
      <c r="L16" s="120"/>
      <c r="M16" s="119">
        <f>MAX(M8-M14,0)</f>
        <v>0</v>
      </c>
      <c r="N16" s="119">
        <f>MAX(N8-N14,0)</f>
        <v>0</v>
      </c>
    </row>
    <row r="17" spans="1:14" ht="15.75" customHeight="1" x14ac:dyDescent="0.2">
      <c r="A17" s="110">
        <v>12</v>
      </c>
      <c r="B17" s="110"/>
      <c r="C17" s="110"/>
      <c r="D17" s="119"/>
      <c r="E17" s="120"/>
      <c r="F17" s="120"/>
      <c r="G17" s="119">
        <f>ROUND(G16/2,2)</f>
        <v>0</v>
      </c>
      <c r="H17" s="119">
        <f>ROUND(H16/2,2)</f>
        <v>0</v>
      </c>
      <c r="I17" s="110"/>
      <c r="J17" s="119"/>
      <c r="K17" s="120"/>
      <c r="L17" s="120"/>
      <c r="M17" s="119">
        <f>ROUND(M16/2,2)</f>
        <v>0</v>
      </c>
      <c r="N17" s="119">
        <f>ROUND(N16/2,2)</f>
        <v>0</v>
      </c>
    </row>
    <row r="18" spans="1:14" ht="15.75" customHeight="1" x14ac:dyDescent="0.2">
      <c r="A18" s="110">
        <v>13</v>
      </c>
      <c r="B18" s="110"/>
      <c r="C18" s="110"/>
      <c r="D18" s="119"/>
      <c r="E18" s="120"/>
      <c r="F18" s="120"/>
      <c r="G18" s="119">
        <f>MIN(G12,G15,G17)</f>
        <v>0</v>
      </c>
      <c r="H18" s="119">
        <f>MIN(H12,H15,H17)</f>
        <v>0</v>
      </c>
      <c r="I18" s="110"/>
      <c r="J18" s="119"/>
      <c r="K18" s="120"/>
      <c r="L18" s="120"/>
      <c r="M18" s="119">
        <f>MIN(M12,M15,M17)</f>
        <v>0</v>
      </c>
      <c r="N18" s="119">
        <f>MIN(N12,N15,N17)</f>
        <v>0</v>
      </c>
    </row>
    <row r="19" spans="1:14" ht="15.75" customHeight="1" x14ac:dyDescent="0.2">
      <c r="A19" s="110">
        <v>14</v>
      </c>
      <c r="B19" s="110"/>
      <c r="C19" s="110"/>
      <c r="D19" s="119"/>
      <c r="E19" s="120"/>
      <c r="F19" s="120"/>
      <c r="G19" s="119">
        <f>MAX(0,G8-G18)</f>
        <v>0</v>
      </c>
      <c r="H19" s="119">
        <f>MAX(0,H8-H18)</f>
        <v>0</v>
      </c>
      <c r="I19" s="110"/>
      <c r="J19" s="119"/>
      <c r="K19" s="120"/>
      <c r="L19" s="120"/>
      <c r="M19" s="119">
        <f>MAX(0,M8-M18)</f>
        <v>0</v>
      </c>
      <c r="N19" s="119">
        <f>MAX(0,N8-N18)</f>
        <v>0</v>
      </c>
    </row>
    <row r="20" spans="1:14" ht="15.75" customHeight="1" x14ac:dyDescent="0.2">
      <c r="A20" s="110">
        <v>15</v>
      </c>
      <c r="B20" s="110"/>
      <c r="C20" s="110"/>
      <c r="D20" s="119"/>
      <c r="E20" s="120"/>
      <c r="F20" s="120"/>
      <c r="G20" s="119">
        <f>MIN(G14,G19)</f>
        <v>0</v>
      </c>
      <c r="H20" s="119">
        <f>MIN(H14,H19)</f>
        <v>0</v>
      </c>
      <c r="I20" s="110"/>
      <c r="J20" s="119"/>
      <c r="K20" s="120"/>
      <c r="L20" s="120"/>
      <c r="M20" s="119">
        <f>MIN(M14,M19)</f>
        <v>0</v>
      </c>
      <c r="N20" s="119">
        <f>MIN(N14,N19)</f>
        <v>0</v>
      </c>
    </row>
    <row r="21" spans="1:14" ht="15.75" customHeight="1" x14ac:dyDescent="0.2">
      <c r="A21" s="110">
        <v>16</v>
      </c>
      <c r="B21" s="110"/>
      <c r="C21" s="110"/>
      <c r="D21" s="119"/>
      <c r="E21" s="120"/>
      <c r="F21" s="120"/>
      <c r="G21" s="119">
        <f>MAX(0,G19-G20)</f>
        <v>0</v>
      </c>
      <c r="H21" s="119">
        <f>MAX(0,H19-H20)</f>
        <v>0</v>
      </c>
      <c r="I21" s="110"/>
      <c r="J21" s="119"/>
      <c r="K21" s="120"/>
      <c r="L21" s="120"/>
      <c r="M21" s="119">
        <f>MAX(0,M19-M20)</f>
        <v>0</v>
      </c>
      <c r="N21" s="119">
        <f>MAX(0,N19-N20)</f>
        <v>0</v>
      </c>
    </row>
    <row r="22" spans="1:14" ht="15.75" customHeight="1" x14ac:dyDescent="0.2">
      <c r="A22" s="110">
        <v>17</v>
      </c>
      <c r="B22" s="110"/>
      <c r="C22" s="110"/>
      <c r="D22" s="119"/>
      <c r="E22" s="120"/>
      <c r="F22" s="120"/>
      <c r="G22" s="119">
        <v>0</v>
      </c>
      <c r="H22" s="119">
        <f>'Pull Down'!D35</f>
        <v>7500</v>
      </c>
      <c r="I22" s="110"/>
      <c r="J22" s="119"/>
      <c r="K22" s="120"/>
      <c r="L22" s="120"/>
      <c r="M22" s="119">
        <v>0</v>
      </c>
      <c r="N22" s="119">
        <f>'Pull Down'!D35</f>
        <v>7500</v>
      </c>
    </row>
    <row r="23" spans="1:14" ht="15.75" customHeight="1" x14ac:dyDescent="0.2">
      <c r="A23" s="110">
        <v>18</v>
      </c>
      <c r="B23" s="110"/>
      <c r="C23" s="110"/>
      <c r="D23" s="119"/>
      <c r="E23" s="120"/>
      <c r="F23" s="120"/>
      <c r="G23" s="119">
        <f>MIN(G21,G22)</f>
        <v>0</v>
      </c>
      <c r="H23" s="119">
        <f>MIN(H21,H22)</f>
        <v>0</v>
      </c>
      <c r="I23" s="110"/>
      <c r="J23" s="119"/>
      <c r="K23" s="120"/>
      <c r="L23" s="120"/>
      <c r="M23" s="119">
        <f>MIN(M21,M22)</f>
        <v>0</v>
      </c>
      <c r="N23" s="119">
        <f>MIN(N21,N22)</f>
        <v>0</v>
      </c>
    </row>
    <row r="24" spans="1:14" ht="15.75" customHeight="1" x14ac:dyDescent="0.2">
      <c r="A24" s="110">
        <v>19</v>
      </c>
      <c r="B24" s="110"/>
      <c r="C24" s="110"/>
      <c r="D24" s="119"/>
      <c r="E24" s="120"/>
      <c r="F24" s="120"/>
      <c r="G24" s="119">
        <f>G18+G20+G23</f>
        <v>0</v>
      </c>
      <c r="H24" s="119">
        <f>H18+H20+H23</f>
        <v>0</v>
      </c>
      <c r="I24" s="110"/>
      <c r="J24" s="119"/>
      <c r="K24" s="120"/>
      <c r="L24" s="120"/>
      <c r="M24" s="119">
        <f>M18+M20+M23</f>
        <v>0</v>
      </c>
      <c r="N24" s="119">
        <f>N18+N20+N23</f>
        <v>0</v>
      </c>
    </row>
    <row r="25" spans="1:14" ht="15.75" customHeight="1" x14ac:dyDescent="0.2">
      <c r="A25" s="110">
        <v>20</v>
      </c>
      <c r="C25" s="110"/>
      <c r="D25" s="119"/>
      <c r="E25" s="120"/>
      <c r="F25" s="120"/>
      <c r="G25" s="119">
        <v>0</v>
      </c>
      <c r="H25" s="119">
        <v>0</v>
      </c>
      <c r="I25" s="110"/>
      <c r="J25" s="119"/>
      <c r="K25" s="120"/>
      <c r="L25" s="120"/>
      <c r="M25" s="119">
        <v>0</v>
      </c>
      <c r="N25" s="119">
        <v>0</v>
      </c>
    </row>
    <row r="26" spans="1:14" ht="15.75" customHeight="1" x14ac:dyDescent="0.2">
      <c r="A26" s="110">
        <v>21</v>
      </c>
      <c r="C26" s="110"/>
      <c r="D26" s="119">
        <f>ROUND(MIN(D12,D13),0)</f>
        <v>0</v>
      </c>
      <c r="E26" s="120">
        <f>ROUND(E8+E11,0)</f>
        <v>0</v>
      </c>
      <c r="F26" s="120">
        <f>ROUND(F8+F11,0)</f>
        <v>0</v>
      </c>
      <c r="G26" s="119">
        <f>ROUND(G24-G25,0)</f>
        <v>0</v>
      </c>
      <c r="H26" s="119">
        <f>ROUND(H24-H25,0)</f>
        <v>0</v>
      </c>
      <c r="I26" s="110"/>
      <c r="J26" s="119">
        <f>ROUND(MIN(J12,J13),0)</f>
        <v>0</v>
      </c>
      <c r="K26" s="120">
        <f>ROUND(K8+K11,0)</f>
        <v>0</v>
      </c>
      <c r="L26" s="120">
        <f>ROUND(L8+L11,0)</f>
        <v>0</v>
      </c>
      <c r="M26" s="119">
        <f>ROUND(M24-M25,0)</f>
        <v>0</v>
      </c>
      <c r="N26" s="119">
        <f>ROUND(N24-N25,0)</f>
        <v>0</v>
      </c>
    </row>
  </sheetData>
  <sheetProtection algorithmName="SHA-512" hashValue="NgwKUmhabeuVrrYd/bv0i//J9bL24PDTjDxEeviGXViH0y1Xzwg43zRy1eohu/nSFZ4Qeel52w1+fjVtbCuJ2A==" saltValue="leT7ijVsxpAlI0eo/Rj2N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4"/>
  <sheetViews>
    <sheetView workbookViewId="0">
      <selection activeCell="G3" sqref="G3"/>
    </sheetView>
  </sheetViews>
  <sheetFormatPr baseColWidth="10" defaultColWidth="9" defaultRowHeight="15.75" customHeight="1" x14ac:dyDescent="0.2"/>
  <cols>
    <col min="1" max="1" width="2.6640625" style="107" customWidth="1"/>
    <col min="2" max="2" width="15" style="107" bestFit="1" customWidth="1"/>
    <col min="3" max="3" width="9" style="107"/>
    <col min="4" max="4" width="13.1640625" style="107" customWidth="1"/>
    <col min="5" max="5" width="10.6640625" style="107" customWidth="1"/>
    <col min="6" max="6" width="9" style="107"/>
    <col min="7" max="7" width="11.1640625" style="107" bestFit="1" customWidth="1"/>
    <col min="8" max="16384" width="9" style="107"/>
  </cols>
  <sheetData>
    <row r="1" spans="1:7" ht="15.75" customHeight="1" x14ac:dyDescent="0.2">
      <c r="A1" s="125" t="s">
        <v>98</v>
      </c>
      <c r="B1" s="110"/>
      <c r="C1" s="125"/>
      <c r="D1" s="107" t="s">
        <v>220</v>
      </c>
      <c r="G1" s="107" t="s">
        <v>221</v>
      </c>
    </row>
    <row r="2" spans="1:7" ht="15.75" customHeight="1" x14ac:dyDescent="0.2">
      <c r="A2" s="125"/>
      <c r="B2" s="110"/>
      <c r="D2" s="125" t="s">
        <v>132</v>
      </c>
      <c r="E2" s="125"/>
    </row>
    <row r="3" spans="1:7" ht="15.75" customHeight="1" x14ac:dyDescent="0.2">
      <c r="A3" s="125">
        <v>1</v>
      </c>
      <c r="B3" s="125" t="s">
        <v>99</v>
      </c>
      <c r="D3" s="126">
        <f>'Tax Estimator'!C31</f>
        <v>0</v>
      </c>
      <c r="G3" s="124">
        <f>D3</f>
        <v>0</v>
      </c>
    </row>
    <row r="4" spans="1:7" ht="15.75" customHeight="1" x14ac:dyDescent="0.2">
      <c r="A4" s="125">
        <v>2</v>
      </c>
      <c r="B4" s="125" t="s">
        <v>100</v>
      </c>
      <c r="D4" s="126">
        <f>MAX(0,SE!D7)-'Tax Estimator'!D28-'Tax Estimator'!D29</f>
        <v>0</v>
      </c>
      <c r="G4" s="124">
        <f>MAX(0,SE!G7)-'Tax Estimator'!F28-'Tax Estimator'!F29</f>
        <v>0</v>
      </c>
    </row>
    <row r="5" spans="1:7" ht="15.75" customHeight="1" x14ac:dyDescent="0.2">
      <c r="A5" s="125">
        <v>3</v>
      </c>
      <c r="B5" s="125" t="s">
        <v>101</v>
      </c>
      <c r="D5" s="126">
        <f>MIN(D3,D4)</f>
        <v>0</v>
      </c>
      <c r="G5" s="126">
        <f>MIN(G3,G4)</f>
        <v>0</v>
      </c>
    </row>
    <row r="6" spans="1:7" ht="15.75" customHeight="1" x14ac:dyDescent="0.2">
      <c r="B6" s="110"/>
    </row>
    <row r="7" spans="1:7" ht="15.75" customHeight="1" x14ac:dyDescent="0.2">
      <c r="B7" s="110"/>
    </row>
    <row r="8" spans="1:7" ht="15.75" customHeight="1" x14ac:dyDescent="0.2">
      <c r="B8" s="110"/>
    </row>
    <row r="9" spans="1:7" ht="15.75" customHeight="1" x14ac:dyDescent="0.2">
      <c r="B9" s="110"/>
    </row>
    <row r="10" spans="1:7" ht="15.75" customHeight="1" x14ac:dyDescent="0.2">
      <c r="B10" s="110"/>
    </row>
    <row r="11" spans="1:7" ht="15.75" customHeight="1" x14ac:dyDescent="0.2">
      <c r="B11" s="110"/>
    </row>
    <row r="12" spans="1:7" ht="15.75" customHeight="1" x14ac:dyDescent="0.2">
      <c r="B12" s="110"/>
    </row>
    <row r="13" spans="1:7" ht="15.75" customHeight="1" x14ac:dyDescent="0.2">
      <c r="B13" s="110"/>
    </row>
    <row r="14" spans="1:7" ht="15.75" customHeight="1" x14ac:dyDescent="0.2">
      <c r="B14" s="110"/>
    </row>
    <row r="15" spans="1:7" ht="15.75" customHeight="1" x14ac:dyDescent="0.2">
      <c r="B15" s="110"/>
    </row>
    <row r="16" spans="1:7" ht="15.75" customHeight="1" x14ac:dyDescent="0.2">
      <c r="B16" s="110"/>
    </row>
    <row r="17" spans="2:2" ht="15.75" customHeight="1" x14ac:dyDescent="0.2">
      <c r="B17" s="110"/>
    </row>
    <row r="18" spans="2:2" ht="15.75" customHeight="1" x14ac:dyDescent="0.2">
      <c r="B18" s="110"/>
    </row>
    <row r="19" spans="2:2" ht="15.75" customHeight="1" x14ac:dyDescent="0.2">
      <c r="B19" s="110"/>
    </row>
    <row r="20" spans="2:2" ht="15.75" customHeight="1" x14ac:dyDescent="0.2">
      <c r="B20" s="110"/>
    </row>
    <row r="21" spans="2:2" ht="15.75" customHeight="1" x14ac:dyDescent="0.2">
      <c r="B21" s="110"/>
    </row>
    <row r="22" spans="2:2" ht="15.75" customHeight="1" x14ac:dyDescent="0.2">
      <c r="B22" s="110"/>
    </row>
    <row r="23" spans="2:2" ht="15.75" customHeight="1" x14ac:dyDescent="0.2">
      <c r="B23" s="110"/>
    </row>
    <row r="24" spans="2:2" ht="15.75" customHeight="1" x14ac:dyDescent="0.2">
      <c r="B24" s="110"/>
    </row>
  </sheetData>
  <sheetProtection algorithmName="SHA-512" hashValue="mCDft+1exSVZmaM7WtTKY5wFPZkWXI1JexKYDJzfkz07T/0+74R3pDks66/yn1M2od+D2DSx0cXN1+LUXxbLEw==" saltValue="njafaZoBIkvqd4YsSpXKm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Tax Estimator</vt:lpstr>
      <vt:lpstr>Option</vt:lpstr>
      <vt:lpstr>Pull Down</vt:lpstr>
      <vt:lpstr>Tax Calc</vt:lpstr>
      <vt:lpstr>SE</vt:lpstr>
      <vt:lpstr>8959</vt:lpstr>
      <vt:lpstr>SEP</vt:lpstr>
      <vt:lpstr>SE HI</vt:lpstr>
      <vt:lpstr>8995A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J. Kantrovich, Ph.D.</dc:creator>
  <cp:lastModifiedBy>Adam J. Kantrovich</cp:lastModifiedBy>
  <dcterms:created xsi:type="dcterms:W3CDTF">2021-06-25T12:04:49Z</dcterms:created>
  <dcterms:modified xsi:type="dcterms:W3CDTF">2025-09-03T18:09:47Z</dcterms:modified>
</cp:coreProperties>
</file>