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artial Budget Template" sheetId="1" r:id="rId1"/>
    <sheet name="Partial Budget - Cantaloupe" sheetId="2" r:id="rId2"/>
    <sheet name="Partial Budget - Corn Maze" sheetId="3" r:id="rId3"/>
    <sheet name="Partial Budget Example" sheetId="4" r:id="rId4"/>
    <sheet name="Sensitivity Analysis" sheetId="5" r:id="rId5"/>
  </sheets>
  <externalReferences>
    <externalReference r:id="rId8"/>
  </externalReferences>
  <definedNames>
    <definedName name="_Order1" hidden="1">255</definedName>
    <definedName name="_Order2" hidden="1">255</definedName>
    <definedName name="_xlnm.Print_Area" localSheetId="1">'Partial Budget - Cantaloupe'!$A$1:$I$27</definedName>
    <definedName name="_xlnm.Print_Area" localSheetId="2">'Partial Budget - Corn Maze'!$A$1:$I$27</definedName>
    <definedName name="_xlnm.Print_Area" localSheetId="3">'Partial Budget Example'!$A$66:$M$118</definedName>
    <definedName name="_xlnm.Print_Area" localSheetId="0">'Partial Budget Template'!$A$1:$I$27</definedName>
    <definedName name="Print_Area_MI" localSheetId="3">'Partial Budget Example'!$A$66:$M$118</definedName>
  </definedNames>
  <calcPr fullCalcOnLoad="1"/>
</workbook>
</file>

<file path=xl/sharedStrings.xml><?xml version="1.0" encoding="utf-8"?>
<sst xmlns="http://schemas.openxmlformats.org/spreadsheetml/2006/main" count="253" uniqueCount="123">
  <si>
    <t>Reduced revenue</t>
  </si>
  <si>
    <t>Additional cost</t>
  </si>
  <si>
    <t>What</t>
  </si>
  <si>
    <t xml:space="preserve">number </t>
  </si>
  <si>
    <t xml:space="preserve">$ /unit </t>
  </si>
  <si>
    <t>Total</t>
  </si>
  <si>
    <t>Net Difference</t>
  </si>
  <si>
    <t>Partial Budget</t>
  </si>
  <si>
    <t>Direct sales</t>
  </si>
  <si>
    <t>Cost to sell commercially</t>
  </si>
  <si>
    <t>Pickup gas</t>
  </si>
  <si>
    <t>Signs</t>
  </si>
  <si>
    <t>Labor - selling</t>
  </si>
  <si>
    <t>Advertising</t>
  </si>
  <si>
    <t>Fee for lot</t>
  </si>
  <si>
    <t>Additional revenue</t>
  </si>
  <si>
    <t>Reduced Cost</t>
  </si>
  <si>
    <t>Partial Budget - 1 acre Cantaloupe</t>
  </si>
  <si>
    <t>Commercial sales-tons</t>
  </si>
  <si>
    <t>Admission</t>
  </si>
  <si>
    <t>Silage revenue</t>
  </si>
  <si>
    <t>Silage Harvest</t>
  </si>
  <si>
    <t>Labor</t>
  </si>
  <si>
    <t>Land</t>
  </si>
  <si>
    <t>Farm Supplies</t>
  </si>
  <si>
    <t>Added Attractions</t>
  </si>
  <si>
    <t>Taxes</t>
  </si>
  <si>
    <t>Electricity</t>
  </si>
  <si>
    <t>Partial Budget - Corn Maze</t>
  </si>
  <si>
    <t>Partial Budget Form</t>
  </si>
  <si>
    <t>Year:</t>
  </si>
  <si>
    <t>Discription of Change:</t>
  </si>
  <si>
    <t>Positive Effects ($ per Year)</t>
  </si>
  <si>
    <t>Negative Effects ($ per Year)</t>
  </si>
  <si>
    <t>Added Returns</t>
  </si>
  <si>
    <t>Profitability</t>
  </si>
  <si>
    <t>Cash Flow</t>
  </si>
  <si>
    <t>Added Costs</t>
  </si>
  <si>
    <t>Profitibility</t>
  </si>
  <si>
    <t>28 bu. @ $4.00 per bu.</t>
  </si>
  <si>
    <t>Tear Out Grass Costs</t>
  </si>
  <si>
    <t>Fuel, Oil, Repairs-Crop Acre</t>
  </si>
  <si>
    <t>Crop Insurance</t>
  </si>
  <si>
    <t>Seed</t>
  </si>
  <si>
    <t>Fertilizer</t>
  </si>
  <si>
    <t>Chemicals</t>
  </si>
  <si>
    <t>Operating Interest</t>
  </si>
  <si>
    <t>Fuel, Oil, Repairs (Sum. Fal.)</t>
  </si>
  <si>
    <t>Total Added Returns</t>
  </si>
  <si>
    <t>Total Added Costs</t>
  </si>
  <si>
    <t>Reduced Costs</t>
  </si>
  <si>
    <t>Reduced Returns</t>
  </si>
  <si>
    <t>Weed Control on CRP</t>
  </si>
  <si>
    <t>AUM's Per Acre -- .15 @ $15</t>
  </si>
  <si>
    <t>Fencing</t>
  </si>
  <si>
    <t>Total Reduced Costs</t>
  </si>
  <si>
    <t>Total Reduced Returns</t>
  </si>
  <si>
    <t>Total Positive Effects</t>
  </si>
  <si>
    <t>Total Negative Effects</t>
  </si>
  <si>
    <t>Financial Analysis</t>
  </si>
  <si>
    <t>Change in annual profit:</t>
  </si>
  <si>
    <t>Total Positive Effect (Profit Column)</t>
  </si>
  <si>
    <t>A</t>
  </si>
  <si>
    <t>Minus:</t>
  </si>
  <si>
    <t>Total Negative Effect (Profit Column)</t>
  </si>
  <si>
    <t>B</t>
  </si>
  <si>
    <t>(A-B)</t>
  </si>
  <si>
    <t>#1</t>
  </si>
  <si>
    <t>Average Annual Rate of Return on Investment:</t>
  </si>
  <si>
    <t>Annual Profit or (Loss) From Line #1</t>
  </si>
  <si>
    <t>C</t>
  </si>
  <si>
    <t>Plus:</t>
  </si>
  <si>
    <t>Interest Cost (ON INVESTMENTS) From Profit Column</t>
  </si>
  <si>
    <t>D</t>
  </si>
  <si>
    <t>Divided By:</t>
  </si>
  <si>
    <t>Dollars Invested</t>
  </si>
  <si>
    <t>E  ((C+D)/E)x100 =%</t>
  </si>
  <si>
    <t>#2</t>
  </si>
  <si>
    <t>After-tax Cash Available for Annual Retirement of Principal:</t>
  </si>
  <si>
    <t>Total Positive Effect (Cash Flow Column)</t>
  </si>
  <si>
    <t>F</t>
  </si>
  <si>
    <t>Total Negative Effect (Cash Flow Column)</t>
  </si>
  <si>
    <t>G</t>
  </si>
  <si>
    <t>Change in Profit</t>
  </si>
  <si>
    <t>H</t>
  </si>
  <si>
    <t>Times:</t>
  </si>
  <si>
    <t>Marginal Tax Rate (Combined State and Federal)</t>
  </si>
  <si>
    <t>I          [(F-G)-(H x I)]</t>
  </si>
  <si>
    <t>#3</t>
  </si>
  <si>
    <t>Years to Recover Debt:</t>
  </si>
  <si>
    <t>Loan Amount</t>
  </si>
  <si>
    <t xml:space="preserve">Divided by </t>
  </si>
  <si>
    <t>Line #3</t>
  </si>
  <si>
    <t>Equals:</t>
  </si>
  <si>
    <t>#4</t>
  </si>
  <si>
    <t>Blank Form</t>
  </si>
  <si>
    <t>Sensitivity Analysis:  A Place To Start</t>
  </si>
  <si>
    <t>Prepared by Ruby Ward, Department of Economics and Cooperative Extension</t>
  </si>
  <si>
    <t>Utah State Univeristy, Logan, Utah</t>
  </si>
  <si>
    <t>ruby.ward@usu.edu</t>
  </si>
  <si>
    <t>change these cells to reflect the operation</t>
  </si>
  <si>
    <t>Use these cells to examine the effect of percentage changes.</t>
  </si>
  <si>
    <t>% change</t>
  </si>
  <si>
    <t>New Result</t>
  </si>
  <si>
    <t>Revenue</t>
  </si>
  <si>
    <t>Expenses</t>
  </si>
  <si>
    <t>Inputs</t>
  </si>
  <si>
    <t>Feed</t>
  </si>
  <si>
    <t>Overhead</t>
  </si>
  <si>
    <t>Total Expenses</t>
  </si>
  <si>
    <t>Net Income before taxes</t>
  </si>
  <si>
    <t xml:space="preserve">Income taxes </t>
  </si>
  <si>
    <t>Percent change in net income</t>
  </si>
  <si>
    <t>Net Income</t>
  </si>
  <si>
    <t>This spreadsheet is set up to analyze what makes a significant difference  in your bottom line.</t>
  </si>
  <si>
    <t>The numbers in green must be changed to accurately reflect your situation.  You can then</t>
  </si>
  <si>
    <t>Change the numbers in yellow to see how sensitive your bottom line is to changes in income.</t>
  </si>
  <si>
    <t>Below are a set of example situations and the changes needed to refelct them.</t>
  </si>
  <si>
    <t xml:space="preserve">   1.  If volume increases by 10% you would put 10% in all the yellow boxes except for overhead </t>
  </si>
  <si>
    <t xml:space="preserve">        which should not change.</t>
  </si>
  <si>
    <t xml:space="preserve">   2.  If prices increase by 10% but keep everything else the same.  Put 10% in the top yellow box.</t>
  </si>
  <si>
    <t xml:space="preserve">   3.  If costs other than labor go down by 10%, put -10% in the yellow box for inputs.</t>
  </si>
  <si>
    <t xml:space="preserve">   4.  This can also be used to look at the effect of increases in costs.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</si>
</sst>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General_)"/>
    <numFmt numFmtId="167" formatCode="0.00_)"/>
    <numFmt numFmtId="168" formatCode="0.0%"/>
  </numFmts>
  <fonts count="57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7"/>
      <name val="Arial"/>
      <family val="2"/>
    </font>
    <font>
      <b/>
      <sz val="14"/>
      <color indexed="16"/>
      <name val="Arial"/>
      <family val="2"/>
    </font>
    <font>
      <b/>
      <sz val="14"/>
      <color indexed="9"/>
      <name val="Arial"/>
      <family val="2"/>
    </font>
    <font>
      <sz val="10"/>
      <name val="Helv"/>
      <family val="0"/>
    </font>
    <font>
      <b/>
      <sz val="16"/>
      <name val="Helv"/>
      <family val="0"/>
    </font>
    <font>
      <b/>
      <sz val="12"/>
      <name val="Helv"/>
      <family val="0"/>
    </font>
    <font>
      <b/>
      <sz val="11"/>
      <name val="Helv"/>
      <family val="0"/>
    </font>
    <font>
      <b/>
      <sz val="10"/>
      <name val="Helv"/>
      <family val="0"/>
    </font>
    <font>
      <b/>
      <sz val="10"/>
      <color indexed="12"/>
      <name val="Helv"/>
      <family val="0"/>
    </font>
    <font>
      <b/>
      <sz val="14"/>
      <name val="Helv"/>
      <family val="0"/>
    </font>
    <font>
      <sz val="10"/>
      <name val="Times New Roman"/>
      <family val="0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3B4B40"/>
      <name val="Arial"/>
      <family val="2"/>
    </font>
    <font>
      <b/>
      <sz val="14"/>
      <color rgb="FF711111"/>
      <name val="Arial"/>
      <family val="2"/>
    </font>
    <font>
      <b/>
      <sz val="14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A7261"/>
        <bgColor indexed="64"/>
      </patternFill>
    </fill>
    <fill>
      <patternFill patternType="solid">
        <fgColor rgb="FFDEA3A2"/>
        <bgColor indexed="64"/>
      </patternFill>
    </fill>
    <fill>
      <patternFill patternType="solid">
        <fgColor rgb="FF98AE9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166" fontId="28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43" fontId="0" fillId="0" borderId="10" xfId="42" applyFont="1" applyBorder="1" applyAlignment="1">
      <alignment/>
    </xf>
    <xf numFmtId="165" fontId="0" fillId="0" borderId="10" xfId="42" applyNumberFormat="1" applyFont="1" applyBorder="1" applyAlignment="1">
      <alignment/>
    </xf>
    <xf numFmtId="0" fontId="3" fillId="0" borderId="0" xfId="0" applyFont="1" applyAlignment="1">
      <alignment horizontal="center"/>
    </xf>
    <xf numFmtId="165" fontId="0" fillId="0" borderId="10" xfId="42" applyNumberFormat="1" applyBorder="1" applyAlignment="1">
      <alignment/>
    </xf>
    <xf numFmtId="43" fontId="0" fillId="0" borderId="10" xfId="42" applyFont="1" applyBorder="1" applyAlignment="1">
      <alignment/>
    </xf>
    <xf numFmtId="0" fontId="0" fillId="0" borderId="0" xfId="0" applyFill="1" applyAlignment="1">
      <alignment/>
    </xf>
    <xf numFmtId="0" fontId="2" fillId="25" borderId="0" xfId="0" applyFont="1" applyFill="1" applyAlignment="1">
      <alignment/>
    </xf>
    <xf numFmtId="0" fontId="54" fillId="0" borderId="0" xfId="0" applyFont="1" applyFill="1" applyBorder="1" applyAlignment="1">
      <alignment/>
    </xf>
    <xf numFmtId="0" fontId="55" fillId="0" borderId="0" xfId="0" applyFont="1" applyAlignment="1">
      <alignment/>
    </xf>
    <xf numFmtId="0" fontId="56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56" fillId="21" borderId="0" xfId="0" applyFont="1" applyFill="1" applyAlignment="1">
      <alignment horizontal="center"/>
    </xf>
    <xf numFmtId="0" fontId="0" fillId="21" borderId="0" xfId="0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2" fillId="36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2" fillId="25" borderId="0" xfId="0" applyFont="1" applyFill="1" applyAlignment="1">
      <alignment horizontal="center"/>
    </xf>
    <xf numFmtId="166" fontId="28" fillId="0" borderId="0" xfId="58">
      <alignment/>
      <protection/>
    </xf>
    <xf numFmtId="166" fontId="29" fillId="0" borderId="0" xfId="58" applyNumberFormat="1" applyFont="1" applyBorder="1" applyAlignment="1" applyProtection="1">
      <alignment horizontal="left"/>
      <protection/>
    </xf>
    <xf numFmtId="166" fontId="30" fillId="0" borderId="0" xfId="58" applyNumberFormat="1" applyFont="1" applyBorder="1" applyAlignment="1" applyProtection="1">
      <alignment horizontal="left"/>
      <protection/>
    </xf>
    <xf numFmtId="166" fontId="31" fillId="0" borderId="0" xfId="58" applyFont="1">
      <alignment/>
      <protection/>
    </xf>
    <xf numFmtId="166" fontId="28" fillId="0" borderId="11" xfId="58" applyNumberFormat="1" applyBorder="1" applyProtection="1">
      <alignment/>
      <protection/>
    </xf>
    <xf numFmtId="166" fontId="28" fillId="0" borderId="11" xfId="58" applyNumberFormat="1" applyBorder="1" applyAlignment="1" applyProtection="1">
      <alignment horizontal="left"/>
      <protection/>
    </xf>
    <xf numFmtId="166" fontId="28" fillId="0" borderId="12" xfId="58" applyNumberFormat="1" applyBorder="1" applyProtection="1">
      <alignment/>
      <protection/>
    </xf>
    <xf numFmtId="166" fontId="28" fillId="37" borderId="13" xfId="58" applyNumberFormat="1" applyFill="1" applyBorder="1" applyProtection="1">
      <alignment/>
      <protection/>
    </xf>
    <xf numFmtId="166" fontId="32" fillId="37" borderId="13" xfId="58" applyNumberFormat="1" applyFont="1" applyFill="1" applyBorder="1" applyAlignment="1" applyProtection="1">
      <alignment horizontal="left"/>
      <protection/>
    </xf>
    <xf numFmtId="166" fontId="28" fillId="0" borderId="14" xfId="58" applyNumberFormat="1" applyBorder="1" applyProtection="1">
      <alignment/>
      <protection/>
    </xf>
    <xf numFmtId="166" fontId="28" fillId="38" borderId="13" xfId="58" applyNumberFormat="1" applyFill="1" applyBorder="1" applyProtection="1">
      <alignment/>
      <protection/>
    </xf>
    <xf numFmtId="166" fontId="32" fillId="38" borderId="13" xfId="58" applyNumberFormat="1" applyFont="1" applyFill="1" applyBorder="1" applyAlignment="1" applyProtection="1">
      <alignment horizontal="left"/>
      <protection/>
    </xf>
    <xf numFmtId="166" fontId="28" fillId="0" borderId="15" xfId="58" applyNumberFormat="1" applyBorder="1" applyProtection="1">
      <alignment/>
      <protection/>
    </xf>
    <xf numFmtId="166" fontId="28" fillId="0" borderId="16" xfId="58" applyNumberFormat="1" applyBorder="1" applyProtection="1">
      <alignment/>
      <protection/>
    </xf>
    <xf numFmtId="166" fontId="32" fillId="0" borderId="17" xfId="58" applyNumberFormat="1" applyFont="1" applyBorder="1" applyAlignment="1" applyProtection="1">
      <alignment horizontal="left"/>
      <protection/>
    </xf>
    <xf numFmtId="166" fontId="28" fillId="0" borderId="17" xfId="58" applyNumberFormat="1" applyBorder="1" applyProtection="1">
      <alignment/>
      <protection/>
    </xf>
    <xf numFmtId="166" fontId="28" fillId="0" borderId="17" xfId="58" applyNumberFormat="1" applyBorder="1" applyAlignment="1" applyProtection="1">
      <alignment horizontal="center"/>
      <protection/>
    </xf>
    <xf numFmtId="166" fontId="28" fillId="0" borderId="0" xfId="58" applyNumberFormat="1" applyProtection="1">
      <alignment/>
      <protection/>
    </xf>
    <xf numFmtId="166" fontId="28" fillId="0" borderId="18" xfId="58" applyNumberFormat="1" applyBorder="1" applyProtection="1">
      <alignment/>
      <protection/>
    </xf>
    <xf numFmtId="166" fontId="33" fillId="0" borderId="19" xfId="58" applyNumberFormat="1" applyFont="1" applyBorder="1" applyAlignment="1" applyProtection="1">
      <alignment horizontal="left"/>
      <protection locked="0"/>
    </xf>
    <xf numFmtId="166" fontId="33" fillId="0" borderId="20" xfId="58" applyNumberFormat="1" applyFont="1" applyBorder="1" applyProtection="1">
      <alignment/>
      <protection locked="0"/>
    </xf>
    <xf numFmtId="166" fontId="33" fillId="0" borderId="21" xfId="58" applyNumberFormat="1" applyFont="1" applyBorder="1" applyProtection="1">
      <alignment/>
      <protection locked="0"/>
    </xf>
    <xf numFmtId="8" fontId="33" fillId="0" borderId="22" xfId="58" applyNumberFormat="1" applyFont="1" applyBorder="1" applyProtection="1">
      <alignment/>
      <protection locked="0"/>
    </xf>
    <xf numFmtId="166" fontId="33" fillId="0" borderId="19" xfId="58" applyNumberFormat="1" applyFont="1" applyBorder="1" applyProtection="1">
      <alignment/>
      <protection locked="0"/>
    </xf>
    <xf numFmtId="166" fontId="28" fillId="0" borderId="0" xfId="58" applyAlignment="1">
      <alignment horizontal="left"/>
      <protection/>
    </xf>
    <xf numFmtId="8" fontId="32" fillId="38" borderId="22" xfId="58" applyNumberFormat="1" applyFont="1" applyFill="1" applyBorder="1" applyProtection="1">
      <alignment/>
      <protection/>
    </xf>
    <xf numFmtId="166" fontId="32" fillId="0" borderId="0" xfId="58" applyNumberFormat="1" applyFont="1" applyAlignment="1" applyProtection="1">
      <alignment horizontal="left"/>
      <protection/>
    </xf>
    <xf numFmtId="8" fontId="28" fillId="0" borderId="0" xfId="58" applyNumberFormat="1">
      <alignment/>
      <protection/>
    </xf>
    <xf numFmtId="166" fontId="30" fillId="0" borderId="0" xfId="58" applyNumberFormat="1" applyFont="1" applyAlignment="1" applyProtection="1">
      <alignment horizontal="left"/>
      <protection/>
    </xf>
    <xf numFmtId="8" fontId="32" fillId="38" borderId="23" xfId="58" applyNumberFormat="1" applyFont="1" applyFill="1" applyBorder="1" applyProtection="1">
      <alignment/>
      <protection/>
    </xf>
    <xf numFmtId="8" fontId="32" fillId="38" borderId="24" xfId="58" applyNumberFormat="1" applyFont="1" applyFill="1" applyBorder="1" applyProtection="1">
      <alignment/>
      <protection/>
    </xf>
    <xf numFmtId="166" fontId="28" fillId="38" borderId="25" xfId="58" applyNumberFormat="1" applyFill="1" applyBorder="1" applyProtection="1">
      <alignment/>
      <protection/>
    </xf>
    <xf numFmtId="166" fontId="28" fillId="38" borderId="26" xfId="58" applyNumberFormat="1" applyFill="1" applyBorder="1" applyProtection="1">
      <alignment/>
      <protection/>
    </xf>
    <xf numFmtId="166" fontId="29" fillId="38" borderId="26" xfId="58" applyNumberFormat="1" applyFont="1" applyFill="1" applyBorder="1" applyAlignment="1" applyProtection="1">
      <alignment horizontal="left"/>
      <protection/>
    </xf>
    <xf numFmtId="166" fontId="28" fillId="38" borderId="27" xfId="58" applyNumberFormat="1" applyFill="1" applyBorder="1" applyProtection="1">
      <alignment/>
      <protection/>
    </xf>
    <xf numFmtId="166" fontId="32" fillId="0" borderId="16" xfId="58" applyNumberFormat="1" applyFont="1" applyBorder="1" applyProtection="1">
      <alignment/>
      <protection/>
    </xf>
    <xf numFmtId="166" fontId="32" fillId="0" borderId="0" xfId="58" applyNumberFormat="1" applyFont="1" applyProtection="1">
      <alignment/>
      <protection/>
    </xf>
    <xf numFmtId="166" fontId="28" fillId="0" borderId="18" xfId="58" applyNumberFormat="1" applyBorder="1" applyAlignment="1" applyProtection="1">
      <alignment horizontal="right"/>
      <protection/>
    </xf>
    <xf numFmtId="167" fontId="33" fillId="0" borderId="22" xfId="58" applyNumberFormat="1" applyFont="1" applyBorder="1" applyProtection="1">
      <alignment/>
      <protection locked="0"/>
    </xf>
    <xf numFmtId="166" fontId="28" fillId="0" borderId="28" xfId="58" applyNumberFormat="1" applyBorder="1" applyAlignment="1" applyProtection="1">
      <alignment horizontal="left"/>
      <protection/>
    </xf>
    <xf numFmtId="166" fontId="28" fillId="0" borderId="29" xfId="58" applyNumberFormat="1" applyBorder="1" applyProtection="1">
      <alignment/>
      <protection/>
    </xf>
    <xf numFmtId="8" fontId="32" fillId="38" borderId="30" xfId="58" applyNumberFormat="1" applyFont="1" applyFill="1" applyBorder="1" applyProtection="1">
      <alignment/>
      <protection/>
    </xf>
    <xf numFmtId="166" fontId="28" fillId="0" borderId="31" xfId="58" applyNumberFormat="1" applyBorder="1" applyAlignment="1" applyProtection="1">
      <alignment horizontal="left"/>
      <protection/>
    </xf>
    <xf numFmtId="166" fontId="28" fillId="0" borderId="32" xfId="58" applyNumberFormat="1" applyBorder="1" applyProtection="1">
      <alignment/>
      <protection/>
    </xf>
    <xf numFmtId="166" fontId="28" fillId="0" borderId="33" xfId="58" applyNumberFormat="1" applyBorder="1" applyAlignment="1" applyProtection="1">
      <alignment horizontal="left"/>
      <protection/>
    </xf>
    <xf numFmtId="166" fontId="28" fillId="0" borderId="34" xfId="58" applyNumberFormat="1" applyBorder="1" applyProtection="1">
      <alignment/>
      <protection/>
    </xf>
    <xf numFmtId="10" fontId="33" fillId="0" borderId="35" xfId="58" applyNumberFormat="1" applyFont="1" applyBorder="1" applyProtection="1">
      <alignment/>
      <protection locked="0"/>
    </xf>
    <xf numFmtId="166" fontId="28" fillId="0" borderId="36" xfId="58" applyNumberFormat="1" applyBorder="1" applyProtection="1">
      <alignment/>
      <protection/>
    </xf>
    <xf numFmtId="8" fontId="33" fillId="0" borderId="37" xfId="58" applyNumberFormat="1" applyFont="1" applyBorder="1" applyProtection="1">
      <alignment/>
      <protection locked="0"/>
    </xf>
    <xf numFmtId="166" fontId="28" fillId="0" borderId="11" xfId="58" applyNumberFormat="1" applyBorder="1" applyAlignment="1" applyProtection="1">
      <alignment horizontal="right"/>
      <protection/>
    </xf>
    <xf numFmtId="167" fontId="32" fillId="38" borderId="37" xfId="58" applyNumberFormat="1" applyFont="1" applyFill="1" applyBorder="1" applyProtection="1">
      <alignment/>
      <protection/>
    </xf>
    <xf numFmtId="8" fontId="32" fillId="38" borderId="37" xfId="58" applyNumberFormat="1" applyFont="1" applyFill="1" applyBorder="1" applyProtection="1">
      <alignment/>
      <protection/>
    </xf>
    <xf numFmtId="166" fontId="28" fillId="0" borderId="38" xfId="58" applyNumberFormat="1" applyBorder="1" applyAlignment="1" applyProtection="1">
      <alignment horizontal="right"/>
      <protection/>
    </xf>
    <xf numFmtId="166" fontId="34" fillId="0" borderId="0" xfId="58" applyNumberFormat="1" applyFont="1" applyAlignment="1" applyProtection="1">
      <alignment horizontal="left"/>
      <protection/>
    </xf>
    <xf numFmtId="166" fontId="32" fillId="0" borderId="11" xfId="58" applyNumberFormat="1" applyFont="1" applyBorder="1" applyAlignment="1" applyProtection="1">
      <alignment horizontal="left"/>
      <protection/>
    </xf>
    <xf numFmtId="166" fontId="33" fillId="0" borderId="19" xfId="58" applyNumberFormat="1" applyFont="1" applyBorder="1" applyAlignment="1" applyProtection="1">
      <alignment horizontal="center"/>
      <protection/>
    </xf>
    <xf numFmtId="166" fontId="33" fillId="0" borderId="20" xfId="58" applyNumberFormat="1" applyFont="1" applyBorder="1" applyAlignment="1" applyProtection="1">
      <alignment horizontal="center"/>
      <protection/>
    </xf>
    <xf numFmtId="166" fontId="33" fillId="0" borderId="21" xfId="58" applyNumberFormat="1" applyFont="1" applyBorder="1" applyAlignment="1" applyProtection="1">
      <alignment horizontal="center"/>
      <protection/>
    </xf>
    <xf numFmtId="8" fontId="33" fillId="0" borderId="22" xfId="58" applyNumberFormat="1" applyFont="1" applyBorder="1" applyProtection="1">
      <alignment/>
      <protection/>
    </xf>
    <xf numFmtId="9" fontId="33" fillId="0" borderId="22" xfId="62" applyFont="1" applyBorder="1" applyAlignment="1" applyProtection="1">
      <alignment/>
      <protection/>
    </xf>
    <xf numFmtId="9" fontId="33" fillId="0" borderId="35" xfId="62" applyFont="1" applyBorder="1" applyAlignment="1" applyProtection="1">
      <alignment/>
      <protection/>
    </xf>
    <xf numFmtId="8" fontId="33" fillId="0" borderId="37" xfId="58" applyNumberFormat="1" applyFont="1" applyBorder="1" applyProtection="1">
      <alignment/>
      <protection/>
    </xf>
    <xf numFmtId="0" fontId="6" fillId="0" borderId="0" xfId="54" applyAlignment="1" applyProtection="1">
      <alignment/>
      <protection/>
    </xf>
    <xf numFmtId="15" fontId="0" fillId="0" borderId="0" xfId="54" applyNumberFormat="1" applyFont="1" applyAlignment="1" applyProtection="1">
      <alignment/>
      <protection/>
    </xf>
    <xf numFmtId="0" fontId="0" fillId="7" borderId="0" xfId="0" applyFill="1" applyAlignment="1">
      <alignment/>
    </xf>
    <xf numFmtId="15" fontId="0" fillId="7" borderId="0" xfId="54" applyNumberFormat="1" applyFont="1" applyFill="1" applyAlignment="1" applyProtection="1">
      <alignment/>
      <protection/>
    </xf>
    <xf numFmtId="0" fontId="0" fillId="2" borderId="0" xfId="0" applyFill="1" applyAlignment="1">
      <alignment/>
    </xf>
    <xf numFmtId="15" fontId="0" fillId="2" borderId="0" xfId="54" applyNumberFormat="1" applyFont="1" applyFill="1" applyAlignment="1" applyProtection="1">
      <alignment/>
      <protection/>
    </xf>
    <xf numFmtId="0" fontId="36" fillId="0" borderId="0" xfId="0" applyFont="1" applyAlignment="1">
      <alignment/>
    </xf>
    <xf numFmtId="44" fontId="36" fillId="7" borderId="0" xfId="46" applyFont="1" applyFill="1" applyAlignment="1">
      <alignment/>
    </xf>
    <xf numFmtId="9" fontId="0" fillId="2" borderId="0" xfId="63" applyFont="1" applyFill="1" applyAlignment="1">
      <alignment/>
    </xf>
    <xf numFmtId="44" fontId="36" fillId="0" borderId="0" xfId="46" applyFont="1" applyAlignment="1">
      <alignment/>
    </xf>
    <xf numFmtId="9" fontId="0" fillId="0" borderId="0" xfId="63" applyFont="1" applyAlignment="1">
      <alignment/>
    </xf>
    <xf numFmtId="44" fontId="0" fillId="0" borderId="0" xfId="46" applyFont="1" applyAlignment="1">
      <alignment/>
    </xf>
    <xf numFmtId="0" fontId="0" fillId="0" borderId="0" xfId="0" applyFont="1" applyAlignment="1">
      <alignment/>
    </xf>
    <xf numFmtId="44" fontId="0" fillId="7" borderId="0" xfId="46" applyFont="1" applyFill="1" applyAlignment="1">
      <alignment/>
    </xf>
    <xf numFmtId="168" fontId="0" fillId="7" borderId="0" xfId="63" applyNumberFormat="1" applyFont="1" applyFill="1" applyAlignment="1">
      <alignment/>
    </xf>
    <xf numFmtId="9" fontId="36" fillId="0" borderId="0" xfId="63" applyFont="1" applyAlignment="1">
      <alignment/>
    </xf>
    <xf numFmtId="0" fontId="0" fillId="0" borderId="0" xfId="0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Percent 3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M4%20-%20Partial%20Budget%20Form%20with%20Examp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ial Budget Examp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ruby.ward@usu.edu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1">
      <selection activeCell="C40" sqref="C40"/>
    </sheetView>
  </sheetViews>
  <sheetFormatPr defaultColWidth="9.140625" defaultRowHeight="12.75"/>
  <cols>
    <col min="1" max="1" width="17.8515625" style="0" customWidth="1"/>
    <col min="2" max="2" width="10.00390625" style="0" customWidth="1"/>
    <col min="3" max="3" width="9.8515625" style="0" customWidth="1"/>
    <col min="4" max="4" width="12.7109375" style="0" bestFit="1" customWidth="1"/>
    <col min="5" max="5" width="2.57421875" style="0" customWidth="1"/>
    <col min="6" max="6" width="21.421875" style="0" customWidth="1"/>
    <col min="7" max="7" width="10.8515625" style="0" customWidth="1"/>
    <col min="8" max="8" width="9.421875" style="0" customWidth="1"/>
  </cols>
  <sheetData>
    <row r="1" spans="1:9" ht="20.25">
      <c r="A1" s="3" t="s">
        <v>7</v>
      </c>
      <c r="B1" s="4"/>
      <c r="C1" s="4"/>
      <c r="D1" s="4"/>
      <c r="E1" s="4"/>
      <c r="F1" s="4"/>
      <c r="G1" s="4"/>
      <c r="H1" s="4"/>
      <c r="I1" s="4"/>
    </row>
    <row r="3" spans="1:9" ht="18">
      <c r="A3" s="18" t="s">
        <v>15</v>
      </c>
      <c r="B3" s="19"/>
      <c r="C3" s="19"/>
      <c r="D3" s="19"/>
      <c r="F3" s="20" t="s">
        <v>0</v>
      </c>
      <c r="G3" s="21"/>
      <c r="H3" s="21"/>
      <c r="I3" s="21"/>
    </row>
    <row r="4" spans="1:9" ht="15.75">
      <c r="A4" s="2" t="s">
        <v>2</v>
      </c>
      <c r="B4" s="2" t="s">
        <v>3</v>
      </c>
      <c r="C4" s="2" t="s">
        <v>4</v>
      </c>
      <c r="D4" s="2" t="s">
        <v>5</v>
      </c>
      <c r="F4" s="2" t="s">
        <v>2</v>
      </c>
      <c r="G4" s="2" t="s">
        <v>3</v>
      </c>
      <c r="H4" s="2" t="s">
        <v>4</v>
      </c>
      <c r="I4" s="2" t="s">
        <v>5</v>
      </c>
    </row>
    <row r="5" spans="1:16" ht="12.75">
      <c r="A5" s="7"/>
      <c r="B5" s="7"/>
      <c r="C5" s="7"/>
      <c r="D5" s="7"/>
      <c r="F5" s="7"/>
      <c r="G5" s="7"/>
      <c r="H5" s="7"/>
      <c r="I5" s="7"/>
      <c r="P5" s="8"/>
    </row>
    <row r="6" spans="1:9" ht="12.75">
      <c r="A6" s="7"/>
      <c r="B6" s="7"/>
      <c r="C6" s="7"/>
      <c r="D6" s="7"/>
      <c r="F6" s="7"/>
      <c r="G6" s="7"/>
      <c r="H6" s="7"/>
      <c r="I6" s="7"/>
    </row>
    <row r="7" spans="1:9" ht="12.75">
      <c r="A7" s="7"/>
      <c r="B7" s="7"/>
      <c r="C7" s="7"/>
      <c r="D7" s="7"/>
      <c r="F7" s="7"/>
      <c r="G7" s="7"/>
      <c r="H7" s="7"/>
      <c r="I7" s="7"/>
    </row>
    <row r="8" spans="1:9" ht="12.75">
      <c r="A8" s="7"/>
      <c r="B8" s="7"/>
      <c r="C8" s="7"/>
      <c r="D8" s="7"/>
      <c r="F8" s="7"/>
      <c r="G8" s="7"/>
      <c r="H8" s="7"/>
      <c r="I8" s="7"/>
    </row>
    <row r="9" spans="1:9" ht="12.75">
      <c r="A9" s="7"/>
      <c r="B9" s="7"/>
      <c r="C9" s="7"/>
      <c r="D9" s="7"/>
      <c r="F9" s="7"/>
      <c r="G9" s="7"/>
      <c r="H9" s="7"/>
      <c r="I9" s="7"/>
    </row>
    <row r="10" spans="1:9" ht="12.75">
      <c r="A10" s="7"/>
      <c r="B10" s="7"/>
      <c r="C10" s="7"/>
      <c r="D10" s="7"/>
      <c r="F10" s="7"/>
      <c r="G10" s="7"/>
      <c r="H10" s="7"/>
      <c r="I10" s="7"/>
    </row>
    <row r="11" spans="1:9" ht="12.75">
      <c r="A11" s="7"/>
      <c r="B11" s="7"/>
      <c r="C11" s="7"/>
      <c r="D11" s="7"/>
      <c r="F11" s="7"/>
      <c r="G11" s="7"/>
      <c r="H11" s="7"/>
      <c r="I11" s="7"/>
    </row>
    <row r="12" spans="1:9" ht="18">
      <c r="A12" s="24" t="s">
        <v>16</v>
      </c>
      <c r="B12" s="25"/>
      <c r="C12" s="25"/>
      <c r="D12" s="25"/>
      <c r="F12" s="22" t="s">
        <v>1</v>
      </c>
      <c r="G12" s="23"/>
      <c r="H12" s="23"/>
      <c r="I12" s="23"/>
    </row>
    <row r="13" spans="1:9" ht="15.75">
      <c r="A13" s="2" t="s">
        <v>2</v>
      </c>
      <c r="B13" s="2" t="s">
        <v>3</v>
      </c>
      <c r="C13" s="2" t="s">
        <v>4</v>
      </c>
      <c r="D13" s="2" t="s">
        <v>5</v>
      </c>
      <c r="F13" s="2" t="s">
        <v>2</v>
      </c>
      <c r="G13" s="2" t="s">
        <v>3</v>
      </c>
      <c r="H13" s="2" t="s">
        <v>4</v>
      </c>
      <c r="I13" s="2" t="s">
        <v>5</v>
      </c>
    </row>
    <row r="14" spans="1:9" ht="12.75">
      <c r="A14" s="7"/>
      <c r="B14" s="7"/>
      <c r="C14" s="7"/>
      <c r="D14" s="7"/>
      <c r="F14" s="7"/>
      <c r="G14" s="7"/>
      <c r="H14" s="7"/>
      <c r="I14" s="7"/>
    </row>
    <row r="15" spans="1:9" ht="12.75">
      <c r="A15" s="7"/>
      <c r="B15" s="7"/>
      <c r="C15" s="7"/>
      <c r="D15" s="7"/>
      <c r="F15" s="7"/>
      <c r="G15" s="7"/>
      <c r="H15" s="7"/>
      <c r="I15" s="7"/>
    </row>
    <row r="16" spans="1:9" ht="12.75">
      <c r="A16" s="7"/>
      <c r="B16" s="7"/>
      <c r="C16" s="7"/>
      <c r="D16" s="7"/>
      <c r="F16" s="7"/>
      <c r="G16" s="7"/>
      <c r="H16" s="7"/>
      <c r="I16" s="7"/>
    </row>
    <row r="17" spans="1:9" ht="12.75">
      <c r="A17" s="7"/>
      <c r="B17" s="7"/>
      <c r="C17" s="7"/>
      <c r="D17" s="7"/>
      <c r="F17" s="7"/>
      <c r="G17" s="7"/>
      <c r="H17" s="7"/>
      <c r="I17" s="7"/>
    </row>
    <row r="18" spans="1:9" ht="12.75">
      <c r="A18" s="7"/>
      <c r="B18" s="7"/>
      <c r="C18" s="7"/>
      <c r="D18" s="7"/>
      <c r="F18" s="7"/>
      <c r="G18" s="7"/>
      <c r="H18" s="7"/>
      <c r="I18" s="7"/>
    </row>
    <row r="19" spans="1:9" ht="12.75">
      <c r="A19" s="7"/>
      <c r="B19" s="7"/>
      <c r="C19" s="7"/>
      <c r="D19" s="7"/>
      <c r="F19" s="7"/>
      <c r="G19" s="7"/>
      <c r="H19" s="7"/>
      <c r="I19" s="7"/>
    </row>
    <row r="20" spans="1:9" ht="12.75">
      <c r="A20" s="7"/>
      <c r="B20" s="7"/>
      <c r="C20" s="7"/>
      <c r="D20" s="7"/>
      <c r="F20" s="7"/>
      <c r="G20" s="7"/>
      <c r="H20" s="7"/>
      <c r="I20" s="7"/>
    </row>
    <row r="21" spans="1:9" ht="12.75">
      <c r="A21" s="7"/>
      <c r="B21" s="7"/>
      <c r="C21" s="7"/>
      <c r="D21" s="7"/>
      <c r="F21" s="7"/>
      <c r="G21" s="7"/>
      <c r="H21" s="7"/>
      <c r="I21" s="7"/>
    </row>
    <row r="22" spans="1:9" ht="12.75">
      <c r="A22" s="7"/>
      <c r="B22" s="7"/>
      <c r="C22" s="7"/>
      <c r="D22" s="7"/>
      <c r="F22" s="7"/>
      <c r="G22" s="7"/>
      <c r="H22" s="7"/>
      <c r="I22" s="7"/>
    </row>
    <row r="23" spans="1:9" ht="12.75">
      <c r="A23" s="7"/>
      <c r="B23" s="7"/>
      <c r="C23" s="7"/>
      <c r="D23" s="7"/>
      <c r="F23" s="7"/>
      <c r="G23" s="7"/>
      <c r="H23" s="7"/>
      <c r="I23" s="7"/>
    </row>
    <row r="24" spans="1:9" ht="18">
      <c r="A24" s="1"/>
      <c r="B24" s="1"/>
      <c r="C24" s="1" t="s">
        <v>5</v>
      </c>
      <c r="D24" s="16">
        <f>SUM(D14:D23)+SUM(D5:D11)</f>
        <v>0</v>
      </c>
      <c r="E24" s="1"/>
      <c r="F24" s="1"/>
      <c r="H24" s="1" t="s">
        <v>5</v>
      </c>
      <c r="I24" s="17">
        <f>SUM(I14:I23)+SUM(I5:I11)</f>
        <v>0</v>
      </c>
    </row>
    <row r="25" ht="12.75">
      <c r="D25" s="6"/>
    </row>
    <row r="26" spans="3:6" ht="18">
      <c r="C26" s="26" t="s">
        <v>6</v>
      </c>
      <c r="D26" s="26"/>
      <c r="E26" s="26"/>
      <c r="F26" s="15">
        <f>D24-I24</f>
        <v>0</v>
      </c>
    </row>
    <row r="27" spans="4:6" ht="12.75">
      <c r="D27" s="14"/>
      <c r="E27" s="14"/>
      <c r="F27" s="14"/>
    </row>
  </sheetData>
  <sheetProtection/>
  <mergeCells count="5">
    <mergeCell ref="A3:D3"/>
    <mergeCell ref="F3:I3"/>
    <mergeCell ref="F12:I12"/>
    <mergeCell ref="A12:D12"/>
    <mergeCell ref="C26:E26"/>
  </mergeCells>
  <printOptions/>
  <pageMargins left="0.75" right="0.75" top="1" bottom="1" header="0.5" footer="0.5"/>
  <pageSetup horizontalDpi="600" verticalDpi="600" orientation="landscape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25.57421875" style="0" customWidth="1"/>
    <col min="2" max="2" width="10.00390625" style="0" customWidth="1"/>
    <col min="3" max="3" width="9.8515625" style="0" customWidth="1"/>
    <col min="4" max="4" width="15.57421875" style="0" bestFit="1" customWidth="1"/>
    <col min="5" max="5" width="2.57421875" style="0" customWidth="1"/>
    <col min="6" max="6" width="24.28125" style="0" customWidth="1"/>
    <col min="7" max="7" width="10.8515625" style="0" customWidth="1"/>
    <col min="8" max="8" width="9.421875" style="0" customWidth="1"/>
    <col min="9" max="9" width="15.57421875" style="0" bestFit="1" customWidth="1"/>
  </cols>
  <sheetData>
    <row r="1" spans="1:9" ht="20.25">
      <c r="A1" s="3" t="s">
        <v>17</v>
      </c>
      <c r="B1" s="4"/>
      <c r="C1" s="4"/>
      <c r="D1" s="4"/>
      <c r="E1" s="4"/>
      <c r="F1" s="4"/>
      <c r="G1" s="4"/>
      <c r="H1" s="4"/>
      <c r="I1" s="4"/>
    </row>
    <row r="3" spans="1:9" ht="18">
      <c r="A3" s="18" t="s">
        <v>15</v>
      </c>
      <c r="B3" s="19"/>
      <c r="C3" s="19"/>
      <c r="D3" s="19"/>
      <c r="F3" s="20" t="s">
        <v>0</v>
      </c>
      <c r="G3" s="21"/>
      <c r="H3" s="21"/>
      <c r="I3" s="21"/>
    </row>
    <row r="4" spans="1:9" ht="15.75">
      <c r="A4" s="2" t="s">
        <v>2</v>
      </c>
      <c r="B4" s="2" t="s">
        <v>3</v>
      </c>
      <c r="C4" s="2" t="s">
        <v>4</v>
      </c>
      <c r="D4" s="2" t="s">
        <v>5</v>
      </c>
      <c r="F4" s="2" t="s">
        <v>2</v>
      </c>
      <c r="G4" s="2" t="s">
        <v>3</v>
      </c>
      <c r="H4" s="2" t="s">
        <v>4</v>
      </c>
      <c r="I4" s="11" t="s">
        <v>5</v>
      </c>
    </row>
    <row r="5" spans="1:16" ht="15">
      <c r="A5" s="5" t="s">
        <v>8</v>
      </c>
      <c r="B5" s="7">
        <f>15*2000/4</f>
        <v>7500</v>
      </c>
      <c r="C5" s="7">
        <v>1.25</v>
      </c>
      <c r="D5" s="10">
        <f aca="true" t="shared" si="0" ref="D5:D10">+B5*C5</f>
        <v>9375</v>
      </c>
      <c r="F5" s="5" t="s">
        <v>18</v>
      </c>
      <c r="G5" s="7">
        <v>15</v>
      </c>
      <c r="H5" s="7">
        <v>500</v>
      </c>
      <c r="I5" s="10">
        <f aca="true" t="shared" si="1" ref="I5:I10">+G5*H5</f>
        <v>7500</v>
      </c>
      <c r="P5" s="8"/>
    </row>
    <row r="6" spans="1:9" ht="12.75">
      <c r="A6" s="7"/>
      <c r="B6" s="7"/>
      <c r="C6" s="7"/>
      <c r="D6" s="7">
        <f t="shared" si="0"/>
        <v>0</v>
      </c>
      <c r="F6" s="7"/>
      <c r="G6" s="7"/>
      <c r="H6" s="7"/>
      <c r="I6" s="7">
        <f t="shared" si="1"/>
        <v>0</v>
      </c>
    </row>
    <row r="7" spans="1:9" ht="12.75">
      <c r="A7" s="7"/>
      <c r="B7" s="7"/>
      <c r="C7" s="7"/>
      <c r="D7" s="7">
        <f t="shared" si="0"/>
        <v>0</v>
      </c>
      <c r="F7" s="7"/>
      <c r="G7" s="7"/>
      <c r="H7" s="7"/>
      <c r="I7" s="7">
        <f t="shared" si="1"/>
        <v>0</v>
      </c>
    </row>
    <row r="8" spans="1:9" ht="12.75">
      <c r="A8" s="7"/>
      <c r="B8" s="7"/>
      <c r="C8" s="7"/>
      <c r="D8" s="7">
        <f t="shared" si="0"/>
        <v>0</v>
      </c>
      <c r="F8" s="7"/>
      <c r="G8" s="7"/>
      <c r="H8" s="7"/>
      <c r="I8" s="7">
        <f t="shared" si="1"/>
        <v>0</v>
      </c>
    </row>
    <row r="9" spans="1:9" ht="12.75">
      <c r="A9" s="7"/>
      <c r="B9" s="7"/>
      <c r="C9" s="7"/>
      <c r="D9" s="7">
        <f t="shared" si="0"/>
        <v>0</v>
      </c>
      <c r="F9" s="7"/>
      <c r="G9" s="7"/>
      <c r="H9" s="7"/>
      <c r="I9" s="7">
        <f t="shared" si="1"/>
        <v>0</v>
      </c>
    </row>
    <row r="10" spans="1:9" ht="12.75">
      <c r="A10" s="7"/>
      <c r="B10" s="7"/>
      <c r="C10" s="7"/>
      <c r="D10" s="7">
        <f t="shared" si="0"/>
        <v>0</v>
      </c>
      <c r="F10" s="7"/>
      <c r="G10" s="7"/>
      <c r="H10" s="7"/>
      <c r="I10" s="7">
        <f t="shared" si="1"/>
        <v>0</v>
      </c>
    </row>
    <row r="11" spans="1:9" ht="12.75">
      <c r="A11" s="7"/>
      <c r="B11" s="7"/>
      <c r="C11" s="7"/>
      <c r="D11" s="7"/>
      <c r="F11" s="7"/>
      <c r="G11" s="7"/>
      <c r="H11" s="7"/>
      <c r="I11" s="7"/>
    </row>
    <row r="12" spans="1:9" ht="18">
      <c r="A12" s="24" t="s">
        <v>16</v>
      </c>
      <c r="B12" s="25"/>
      <c r="C12" s="25"/>
      <c r="D12" s="25"/>
      <c r="F12" s="22" t="s">
        <v>1</v>
      </c>
      <c r="G12" s="23"/>
      <c r="H12" s="23"/>
      <c r="I12" s="23"/>
    </row>
    <row r="13" spans="1:9" ht="15.75">
      <c r="A13" s="2" t="s">
        <v>2</v>
      </c>
      <c r="B13" s="2" t="s">
        <v>3</v>
      </c>
      <c r="C13" s="2" t="s">
        <v>4</v>
      </c>
      <c r="D13" s="2" t="s">
        <v>5</v>
      </c>
      <c r="F13" s="2" t="s">
        <v>2</v>
      </c>
      <c r="G13" s="2" t="s">
        <v>3</v>
      </c>
      <c r="H13" s="2" t="s">
        <v>4</v>
      </c>
      <c r="I13" s="11" t="s">
        <v>5</v>
      </c>
    </row>
    <row r="14" spans="1:9" ht="15">
      <c r="A14" s="5" t="s">
        <v>9</v>
      </c>
      <c r="B14" s="7"/>
      <c r="C14" s="7"/>
      <c r="D14" s="7">
        <f aca="true" t="shared" si="2" ref="D14:D22">+B14*C14</f>
        <v>0</v>
      </c>
      <c r="F14" s="5" t="s">
        <v>10</v>
      </c>
      <c r="G14" s="9">
        <f>20*20/15</f>
        <v>26.666666666666668</v>
      </c>
      <c r="H14" s="7">
        <v>2.7</v>
      </c>
      <c r="I14" s="7">
        <f>+G14*H14</f>
        <v>72.00000000000001</v>
      </c>
    </row>
    <row r="15" spans="1:9" ht="15">
      <c r="A15" s="7"/>
      <c r="B15" s="7"/>
      <c r="C15" s="7"/>
      <c r="D15" s="7">
        <f t="shared" si="2"/>
        <v>0</v>
      </c>
      <c r="F15" s="5" t="s">
        <v>11</v>
      </c>
      <c r="G15" s="7">
        <v>50</v>
      </c>
      <c r="H15" s="7">
        <v>1</v>
      </c>
      <c r="I15" s="7">
        <f aca="true" t="shared" si="3" ref="I15:I22">+G15*H15</f>
        <v>50</v>
      </c>
    </row>
    <row r="16" spans="1:9" ht="15">
      <c r="A16" s="7"/>
      <c r="B16" s="7"/>
      <c r="C16" s="7"/>
      <c r="D16" s="7">
        <f t="shared" si="2"/>
        <v>0</v>
      </c>
      <c r="F16" s="5" t="s">
        <v>12</v>
      </c>
      <c r="G16" s="7">
        <f>4*5+8*5</f>
        <v>60</v>
      </c>
      <c r="H16" s="7">
        <v>10</v>
      </c>
      <c r="I16" s="7">
        <f t="shared" si="3"/>
        <v>600</v>
      </c>
    </row>
    <row r="17" spans="1:9" ht="15">
      <c r="A17" s="7"/>
      <c r="B17" s="7"/>
      <c r="C17" s="7"/>
      <c r="D17" s="7">
        <f t="shared" si="2"/>
        <v>0</v>
      </c>
      <c r="F17" s="5" t="s">
        <v>13</v>
      </c>
      <c r="G17" s="7">
        <v>3</v>
      </c>
      <c r="H17" s="7">
        <v>500</v>
      </c>
      <c r="I17" s="7">
        <f t="shared" si="3"/>
        <v>1500</v>
      </c>
    </row>
    <row r="18" spans="1:9" ht="15">
      <c r="A18" s="7"/>
      <c r="B18" s="7"/>
      <c r="C18" s="7"/>
      <c r="D18" s="7">
        <f t="shared" si="2"/>
        <v>0</v>
      </c>
      <c r="F18" s="5" t="s">
        <v>14</v>
      </c>
      <c r="G18" s="7">
        <v>10</v>
      </c>
      <c r="H18" s="7">
        <v>50</v>
      </c>
      <c r="I18" s="7">
        <f t="shared" si="3"/>
        <v>500</v>
      </c>
    </row>
    <row r="19" spans="1:9" ht="12.75">
      <c r="A19" s="7"/>
      <c r="B19" s="7"/>
      <c r="C19" s="7"/>
      <c r="D19" s="7">
        <f t="shared" si="2"/>
        <v>0</v>
      </c>
      <c r="F19" s="7"/>
      <c r="G19" s="7"/>
      <c r="H19" s="7"/>
      <c r="I19" s="7">
        <f t="shared" si="3"/>
        <v>0</v>
      </c>
    </row>
    <row r="20" spans="1:9" ht="12.75">
      <c r="A20" s="7"/>
      <c r="B20" s="7"/>
      <c r="C20" s="7"/>
      <c r="D20" s="7">
        <f t="shared" si="2"/>
        <v>0</v>
      </c>
      <c r="F20" s="7"/>
      <c r="G20" s="7"/>
      <c r="H20" s="7"/>
      <c r="I20" s="7">
        <f t="shared" si="3"/>
        <v>0</v>
      </c>
    </row>
    <row r="21" spans="1:9" ht="12.75">
      <c r="A21" s="7"/>
      <c r="B21" s="7"/>
      <c r="C21" s="7"/>
      <c r="D21" s="7">
        <f t="shared" si="2"/>
        <v>0</v>
      </c>
      <c r="F21" s="7"/>
      <c r="G21" s="7"/>
      <c r="H21" s="7"/>
      <c r="I21" s="7">
        <f t="shared" si="3"/>
        <v>0</v>
      </c>
    </row>
    <row r="22" spans="1:9" ht="12.75">
      <c r="A22" s="7"/>
      <c r="B22" s="7"/>
      <c r="C22" s="7"/>
      <c r="D22" s="7">
        <f t="shared" si="2"/>
        <v>0</v>
      </c>
      <c r="F22" s="7"/>
      <c r="G22" s="7"/>
      <c r="H22" s="7"/>
      <c r="I22" s="7">
        <f t="shared" si="3"/>
        <v>0</v>
      </c>
    </row>
    <row r="23" spans="1:9" ht="12.75">
      <c r="A23" s="7"/>
      <c r="B23" s="7"/>
      <c r="C23" s="7"/>
      <c r="D23" s="7"/>
      <c r="F23" s="7"/>
      <c r="G23" s="7"/>
      <c r="H23" s="7"/>
      <c r="I23" s="7"/>
    </row>
    <row r="24" spans="1:9" ht="18">
      <c r="A24" s="1"/>
      <c r="B24" s="1"/>
      <c r="C24" s="1" t="s">
        <v>5</v>
      </c>
      <c r="D24" s="16">
        <f>SUM(D14:D23)+SUM(D5:D11)</f>
        <v>9375</v>
      </c>
      <c r="E24" s="1"/>
      <c r="F24" s="1"/>
      <c r="H24" s="1" t="s">
        <v>5</v>
      </c>
      <c r="I24" s="17">
        <f>SUM(I14:I23)+SUM(I5:I11)</f>
        <v>10222</v>
      </c>
    </row>
    <row r="25" ht="12.75">
      <c r="D25" s="6"/>
    </row>
    <row r="26" spans="3:6" ht="18">
      <c r="C26" s="26" t="s">
        <v>6</v>
      </c>
      <c r="D26" s="26"/>
      <c r="E26" s="26"/>
      <c r="F26" s="15">
        <f>D24-I24</f>
        <v>-847</v>
      </c>
    </row>
  </sheetData>
  <sheetProtection/>
  <mergeCells count="5">
    <mergeCell ref="A3:D3"/>
    <mergeCell ref="F3:I3"/>
    <mergeCell ref="F12:I12"/>
    <mergeCell ref="A12:D12"/>
    <mergeCell ref="C26:E26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G36" sqref="G36"/>
    </sheetView>
  </sheetViews>
  <sheetFormatPr defaultColWidth="9.140625" defaultRowHeight="12.75"/>
  <cols>
    <col min="1" max="1" width="25.57421875" style="0" customWidth="1"/>
    <col min="2" max="2" width="10.00390625" style="0" customWidth="1"/>
    <col min="3" max="3" width="9.8515625" style="0" customWidth="1"/>
    <col min="4" max="4" width="15.57421875" style="0" bestFit="1" customWidth="1"/>
    <col min="5" max="5" width="2.57421875" style="0" customWidth="1"/>
    <col min="6" max="6" width="24.28125" style="0" customWidth="1"/>
    <col min="7" max="7" width="10.8515625" style="0" customWidth="1"/>
    <col min="8" max="8" width="9.421875" style="0" customWidth="1"/>
    <col min="9" max="9" width="15.57421875" style="0" bestFit="1" customWidth="1"/>
  </cols>
  <sheetData>
    <row r="1" spans="1:9" ht="20.25">
      <c r="A1" s="3" t="s">
        <v>28</v>
      </c>
      <c r="B1" s="4"/>
      <c r="C1" s="4"/>
      <c r="D1" s="4"/>
      <c r="E1" s="4"/>
      <c r="F1" s="4"/>
      <c r="G1" s="4"/>
      <c r="H1" s="4"/>
      <c r="I1" s="4"/>
    </row>
    <row r="3" spans="1:9" ht="18">
      <c r="A3" s="18" t="s">
        <v>15</v>
      </c>
      <c r="B3" s="19"/>
      <c r="C3" s="19"/>
      <c r="D3" s="19"/>
      <c r="F3" s="20" t="s">
        <v>0</v>
      </c>
      <c r="G3" s="21"/>
      <c r="H3" s="21"/>
      <c r="I3" s="21"/>
    </row>
    <row r="4" spans="1:9" ht="15.75">
      <c r="A4" s="2" t="s">
        <v>2</v>
      </c>
      <c r="B4" s="2" t="s">
        <v>3</v>
      </c>
      <c r="C4" s="2" t="s">
        <v>4</v>
      </c>
      <c r="D4" s="2" t="s">
        <v>5</v>
      </c>
      <c r="F4" s="2" t="s">
        <v>2</v>
      </c>
      <c r="G4" s="2" t="s">
        <v>3</v>
      </c>
      <c r="H4" s="2" t="s">
        <v>4</v>
      </c>
      <c r="I4" s="11" t="s">
        <v>5</v>
      </c>
    </row>
    <row r="5" spans="1:16" ht="15">
      <c r="A5" s="5" t="s">
        <v>19</v>
      </c>
      <c r="B5" s="7">
        <v>10000</v>
      </c>
      <c r="C5" s="7">
        <v>5</v>
      </c>
      <c r="D5" s="12">
        <f aca="true" t="shared" si="0" ref="D5:D10">+B5*C5</f>
        <v>50000</v>
      </c>
      <c r="F5" s="5" t="s">
        <v>20</v>
      </c>
      <c r="G5" s="7"/>
      <c r="H5" s="7"/>
      <c r="I5" s="12">
        <f aca="true" t="shared" si="1" ref="I5:I10">+G5*H5</f>
        <v>0</v>
      </c>
      <c r="P5" s="8"/>
    </row>
    <row r="6" spans="1:9" ht="12.75">
      <c r="A6" s="7"/>
      <c r="B6" s="7"/>
      <c r="C6" s="7"/>
      <c r="D6" s="7">
        <f t="shared" si="0"/>
        <v>0</v>
      </c>
      <c r="F6" s="7"/>
      <c r="G6" s="7"/>
      <c r="H6" s="7"/>
      <c r="I6" s="7">
        <f t="shared" si="1"/>
        <v>0</v>
      </c>
    </row>
    <row r="7" spans="1:9" ht="12.75">
      <c r="A7" s="7"/>
      <c r="B7" s="7"/>
      <c r="C7" s="7"/>
      <c r="D7" s="7">
        <f t="shared" si="0"/>
        <v>0</v>
      </c>
      <c r="F7" s="7"/>
      <c r="G7" s="7"/>
      <c r="H7" s="7"/>
      <c r="I7" s="7">
        <f t="shared" si="1"/>
        <v>0</v>
      </c>
    </row>
    <row r="8" spans="1:9" ht="12.75">
      <c r="A8" s="7"/>
      <c r="B8" s="7"/>
      <c r="C8" s="7"/>
      <c r="D8" s="7">
        <f t="shared" si="0"/>
        <v>0</v>
      </c>
      <c r="F8" s="7"/>
      <c r="G8" s="7"/>
      <c r="H8" s="7"/>
      <c r="I8" s="7">
        <f t="shared" si="1"/>
        <v>0</v>
      </c>
    </row>
    <row r="9" spans="1:9" ht="12.75">
      <c r="A9" s="7"/>
      <c r="B9" s="7"/>
      <c r="C9" s="7"/>
      <c r="D9" s="7">
        <f t="shared" si="0"/>
        <v>0</v>
      </c>
      <c r="F9" s="7"/>
      <c r="G9" s="7"/>
      <c r="H9" s="7"/>
      <c r="I9" s="7">
        <f t="shared" si="1"/>
        <v>0</v>
      </c>
    </row>
    <row r="10" spans="1:9" ht="12.75">
      <c r="A10" s="7"/>
      <c r="B10" s="7"/>
      <c r="C10" s="7"/>
      <c r="D10" s="7">
        <f t="shared" si="0"/>
        <v>0</v>
      </c>
      <c r="F10" s="7"/>
      <c r="G10" s="7"/>
      <c r="H10" s="7"/>
      <c r="I10" s="7">
        <f t="shared" si="1"/>
        <v>0</v>
      </c>
    </row>
    <row r="11" spans="1:9" ht="12.75">
      <c r="A11" s="7"/>
      <c r="B11" s="7"/>
      <c r="C11" s="7"/>
      <c r="D11" s="7"/>
      <c r="F11" s="7"/>
      <c r="G11" s="7"/>
      <c r="H11" s="7"/>
      <c r="I11" s="7"/>
    </row>
    <row r="12" spans="1:9" ht="18">
      <c r="A12" s="24" t="s">
        <v>16</v>
      </c>
      <c r="B12" s="25"/>
      <c r="C12" s="25"/>
      <c r="D12" s="25"/>
      <c r="F12" s="22" t="s">
        <v>1</v>
      </c>
      <c r="G12" s="23"/>
      <c r="H12" s="23"/>
      <c r="I12" s="23"/>
    </row>
    <row r="13" spans="1:9" ht="15.75">
      <c r="A13" s="2" t="s">
        <v>2</v>
      </c>
      <c r="B13" s="2" t="s">
        <v>3</v>
      </c>
      <c r="C13" s="2" t="s">
        <v>4</v>
      </c>
      <c r="D13" s="2" t="s">
        <v>5</v>
      </c>
      <c r="F13" s="2" t="s">
        <v>2</v>
      </c>
      <c r="G13" s="2" t="s">
        <v>3</v>
      </c>
      <c r="H13" s="2" t="s">
        <v>4</v>
      </c>
      <c r="I13" s="11" t="s">
        <v>5</v>
      </c>
    </row>
    <row r="14" spans="1:9" ht="15">
      <c r="A14" s="5" t="s">
        <v>21</v>
      </c>
      <c r="B14" s="7"/>
      <c r="C14" s="7"/>
      <c r="D14" s="7">
        <f aca="true" t="shared" si="2" ref="D14:D22">+B14*C14</f>
        <v>0</v>
      </c>
      <c r="F14" s="5" t="s">
        <v>22</v>
      </c>
      <c r="G14" s="13">
        <f>10*20*6</f>
        <v>1200</v>
      </c>
      <c r="H14" s="7">
        <v>12</v>
      </c>
      <c r="I14" s="7">
        <f aca="true" t="shared" si="3" ref="I14:I22">+G14*H14</f>
        <v>14400</v>
      </c>
    </row>
    <row r="15" spans="1:9" ht="15">
      <c r="A15" s="7"/>
      <c r="B15" s="7"/>
      <c r="C15" s="7"/>
      <c r="D15" s="7">
        <f t="shared" si="2"/>
        <v>0</v>
      </c>
      <c r="F15" s="5" t="s">
        <v>13</v>
      </c>
      <c r="G15" s="7">
        <v>200</v>
      </c>
      <c r="H15" s="7">
        <v>1</v>
      </c>
      <c r="I15" s="7">
        <f t="shared" si="3"/>
        <v>200</v>
      </c>
    </row>
    <row r="16" spans="1:9" ht="15">
      <c r="A16" s="7"/>
      <c r="B16" s="7"/>
      <c r="C16" s="7"/>
      <c r="D16" s="7">
        <f t="shared" si="2"/>
        <v>0</v>
      </c>
      <c r="F16" s="5" t="s">
        <v>23</v>
      </c>
      <c r="G16" s="7">
        <v>1000</v>
      </c>
      <c r="H16" s="7">
        <v>1</v>
      </c>
      <c r="I16" s="7">
        <f t="shared" si="3"/>
        <v>1000</v>
      </c>
    </row>
    <row r="17" spans="1:9" ht="15">
      <c r="A17" s="7"/>
      <c r="B17" s="7"/>
      <c r="C17" s="7"/>
      <c r="D17" s="7">
        <f t="shared" si="2"/>
        <v>0</v>
      </c>
      <c r="F17" s="5" t="s">
        <v>24</v>
      </c>
      <c r="G17" s="7">
        <v>600</v>
      </c>
      <c r="H17" s="7">
        <v>1</v>
      </c>
      <c r="I17" s="7">
        <f t="shared" si="3"/>
        <v>600</v>
      </c>
    </row>
    <row r="18" spans="1:9" ht="15">
      <c r="A18" s="7"/>
      <c r="B18" s="7"/>
      <c r="C18" s="7"/>
      <c r="D18" s="7">
        <f t="shared" si="2"/>
        <v>0</v>
      </c>
      <c r="F18" s="5" t="s">
        <v>25</v>
      </c>
      <c r="G18" s="7">
        <v>500</v>
      </c>
      <c r="H18" s="7">
        <v>1</v>
      </c>
      <c r="I18" s="7">
        <f t="shared" si="3"/>
        <v>500</v>
      </c>
    </row>
    <row r="19" spans="1:9" ht="12.75">
      <c r="A19" s="7"/>
      <c r="B19" s="7"/>
      <c r="C19" s="7"/>
      <c r="D19" s="7">
        <f t="shared" si="2"/>
        <v>0</v>
      </c>
      <c r="F19" s="7" t="s">
        <v>26</v>
      </c>
      <c r="G19" s="7">
        <v>250</v>
      </c>
      <c r="H19" s="7">
        <v>1</v>
      </c>
      <c r="I19" s="7">
        <f t="shared" si="3"/>
        <v>250</v>
      </c>
    </row>
    <row r="20" spans="1:9" ht="12.75">
      <c r="A20" s="7"/>
      <c r="B20" s="7"/>
      <c r="C20" s="7"/>
      <c r="D20" s="7">
        <f t="shared" si="2"/>
        <v>0</v>
      </c>
      <c r="F20" s="7" t="s">
        <v>27</v>
      </c>
      <c r="G20" s="7">
        <v>50</v>
      </c>
      <c r="H20" s="7">
        <v>1</v>
      </c>
      <c r="I20" s="7">
        <f t="shared" si="3"/>
        <v>50</v>
      </c>
    </row>
    <row r="21" spans="1:9" ht="12.75">
      <c r="A21" s="7"/>
      <c r="B21" s="7"/>
      <c r="C21" s="7"/>
      <c r="D21" s="7">
        <f t="shared" si="2"/>
        <v>0</v>
      </c>
      <c r="F21" s="7"/>
      <c r="G21" s="7"/>
      <c r="H21" s="7"/>
      <c r="I21" s="7">
        <f t="shared" si="3"/>
        <v>0</v>
      </c>
    </row>
    <row r="22" spans="1:9" ht="12.75">
      <c r="A22" s="7"/>
      <c r="B22" s="7"/>
      <c r="C22" s="7"/>
      <c r="D22" s="7">
        <f t="shared" si="2"/>
        <v>0</v>
      </c>
      <c r="F22" s="7"/>
      <c r="G22" s="7"/>
      <c r="H22" s="7"/>
      <c r="I22" s="7">
        <f t="shared" si="3"/>
        <v>0</v>
      </c>
    </row>
    <row r="23" spans="1:9" ht="12.75">
      <c r="A23" s="7"/>
      <c r="B23" s="7"/>
      <c r="C23" s="7"/>
      <c r="D23" s="7"/>
      <c r="F23" s="7"/>
      <c r="G23" s="7"/>
      <c r="H23" s="7"/>
      <c r="I23" s="7"/>
    </row>
    <row r="24" spans="1:9" ht="18">
      <c r="A24" s="1"/>
      <c r="B24" s="1"/>
      <c r="C24" s="1" t="s">
        <v>5</v>
      </c>
      <c r="D24" s="16">
        <f>SUM(D14:D23)+SUM(D5:D11)</f>
        <v>50000</v>
      </c>
      <c r="E24" s="1"/>
      <c r="F24" s="1"/>
      <c r="H24" s="1" t="s">
        <v>5</v>
      </c>
      <c r="I24" s="17">
        <f>SUM(I14:I23)+SUM(I5:I11)</f>
        <v>17000</v>
      </c>
    </row>
    <row r="25" ht="12.75">
      <c r="D25" s="6"/>
    </row>
    <row r="26" spans="3:6" ht="18">
      <c r="C26" s="26" t="s">
        <v>6</v>
      </c>
      <c r="D26" s="26"/>
      <c r="E26" s="26"/>
      <c r="F26" s="15">
        <f>D24-I24</f>
        <v>33000</v>
      </c>
    </row>
  </sheetData>
  <sheetProtection/>
  <mergeCells count="5">
    <mergeCell ref="A3:D3"/>
    <mergeCell ref="F3:I3"/>
    <mergeCell ref="F12:I12"/>
    <mergeCell ref="A12:D12"/>
    <mergeCell ref="C26:E26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N119"/>
  <sheetViews>
    <sheetView showGridLines="0" view="pageLayout" workbookViewId="0" topLeftCell="A1">
      <selection activeCell="C111" sqref="C111"/>
    </sheetView>
  </sheetViews>
  <sheetFormatPr defaultColWidth="9.7109375" defaultRowHeight="12.75"/>
  <cols>
    <col min="1" max="1" width="2.57421875" style="27" customWidth="1"/>
    <col min="2" max="3" width="7.7109375" style="27" customWidth="1"/>
    <col min="4" max="4" width="8.57421875" style="27" customWidth="1"/>
    <col min="5" max="5" width="9.140625" style="27" customWidth="1"/>
    <col min="6" max="6" width="9.7109375" style="27" customWidth="1"/>
    <col min="7" max="7" width="3.57421875" style="27" bestFit="1" customWidth="1"/>
    <col min="8" max="8" width="7.7109375" style="27" customWidth="1"/>
    <col min="9" max="9" width="10.7109375" style="27" customWidth="1"/>
    <col min="10" max="10" width="9.140625" style="27" customWidth="1"/>
    <col min="11" max="11" width="9.57421875" style="27" customWidth="1"/>
    <col min="12" max="12" width="9.7109375" style="27" customWidth="1"/>
    <col min="13" max="13" width="3.7109375" style="27" customWidth="1"/>
    <col min="14" max="16384" width="9.7109375" style="27" customWidth="1"/>
  </cols>
  <sheetData>
    <row r="1" ht="19.5">
      <c r="F1" s="28" t="s">
        <v>29</v>
      </c>
    </row>
    <row r="2" ht="15.75">
      <c r="F2" s="29" t="s">
        <v>30</v>
      </c>
    </row>
    <row r="3" ht="12.75">
      <c r="A3" s="30" t="s">
        <v>31</v>
      </c>
    </row>
    <row r="4" spans="1:13" ht="13.5" thickBot="1">
      <c r="A4" s="31"/>
      <c r="B4" s="31"/>
      <c r="C4" s="31"/>
      <c r="E4" s="31"/>
      <c r="F4" s="31"/>
      <c r="G4" s="31"/>
      <c r="H4" s="32"/>
      <c r="I4" s="31"/>
      <c r="J4" s="31"/>
      <c r="K4" s="31"/>
      <c r="L4" s="31"/>
      <c r="M4" s="31"/>
    </row>
    <row r="5" spans="1:13" ht="14.25" thickBot="1" thickTop="1">
      <c r="A5" s="33"/>
      <c r="B5" s="34"/>
      <c r="C5" s="35" t="s">
        <v>32</v>
      </c>
      <c r="D5" s="34"/>
      <c r="E5" s="34"/>
      <c r="F5" s="34"/>
      <c r="G5" s="36"/>
      <c r="H5" s="37"/>
      <c r="I5" s="38" t="s">
        <v>33</v>
      </c>
      <c r="J5" s="37"/>
      <c r="K5" s="37"/>
      <c r="L5" s="37"/>
      <c r="M5" s="39"/>
    </row>
    <row r="6" spans="1:13" ht="12.75">
      <c r="A6" s="40"/>
      <c r="B6" s="41" t="s">
        <v>34</v>
      </c>
      <c r="C6" s="42"/>
      <c r="D6" s="42"/>
      <c r="E6" s="43" t="s">
        <v>35</v>
      </c>
      <c r="F6" s="43" t="s">
        <v>36</v>
      </c>
      <c r="G6" s="44"/>
      <c r="H6" s="41" t="s">
        <v>37</v>
      </c>
      <c r="I6" s="42"/>
      <c r="J6" s="42"/>
      <c r="K6" s="43" t="s">
        <v>38</v>
      </c>
      <c r="L6" s="43" t="s">
        <v>36</v>
      </c>
      <c r="M6" s="45"/>
    </row>
    <row r="7" spans="1:13" ht="15" customHeight="1">
      <c r="A7" s="40">
        <v>1</v>
      </c>
      <c r="B7" s="46" t="s">
        <v>39</v>
      </c>
      <c r="C7" s="47"/>
      <c r="D7" s="48"/>
      <c r="E7" s="49">
        <f>28*4</f>
        <v>112</v>
      </c>
      <c r="F7" s="49">
        <f>28*4</f>
        <v>112</v>
      </c>
      <c r="G7" s="27">
        <v>1</v>
      </c>
      <c r="H7" s="46" t="s">
        <v>40</v>
      </c>
      <c r="I7" s="47"/>
      <c r="J7" s="48"/>
      <c r="K7" s="49">
        <v>12.5</v>
      </c>
      <c r="L7" s="49">
        <v>12.5</v>
      </c>
      <c r="M7" s="45"/>
    </row>
    <row r="8" spans="1:13" ht="15" customHeight="1">
      <c r="A8" s="40">
        <v>2</v>
      </c>
      <c r="B8" s="50"/>
      <c r="C8" s="47"/>
      <c r="D8" s="48"/>
      <c r="E8" s="49"/>
      <c r="F8" s="49"/>
      <c r="G8" s="27">
        <v>2</v>
      </c>
      <c r="H8" s="46" t="s">
        <v>41</v>
      </c>
      <c r="I8" s="47"/>
      <c r="J8" s="48"/>
      <c r="K8" s="49">
        <v>8.75</v>
      </c>
      <c r="L8" s="49">
        <v>8.75</v>
      </c>
      <c r="M8" s="45"/>
    </row>
    <row r="9" spans="1:13" ht="15" customHeight="1">
      <c r="A9" s="40">
        <v>3</v>
      </c>
      <c r="B9" s="50"/>
      <c r="C9" s="47"/>
      <c r="D9" s="48"/>
      <c r="E9" s="49"/>
      <c r="F9" s="49"/>
      <c r="G9" s="27">
        <v>3</v>
      </c>
      <c r="H9" s="46" t="s">
        <v>42</v>
      </c>
      <c r="I9" s="47"/>
      <c r="J9" s="48"/>
      <c r="K9" s="49">
        <v>6.5</v>
      </c>
      <c r="L9" s="49">
        <v>6.5</v>
      </c>
      <c r="M9" s="45"/>
    </row>
    <row r="10" spans="1:13" ht="15" customHeight="1">
      <c r="A10" s="40">
        <v>4</v>
      </c>
      <c r="B10" s="50"/>
      <c r="C10" s="47"/>
      <c r="D10" s="48"/>
      <c r="E10" s="49"/>
      <c r="F10" s="49"/>
      <c r="G10" s="27">
        <v>4</v>
      </c>
      <c r="H10" s="46" t="s">
        <v>43</v>
      </c>
      <c r="I10" s="47"/>
      <c r="J10" s="48"/>
      <c r="K10" s="49">
        <v>6</v>
      </c>
      <c r="L10" s="49">
        <v>6</v>
      </c>
      <c r="M10" s="45"/>
    </row>
    <row r="11" spans="1:13" ht="15" customHeight="1">
      <c r="A11" s="40">
        <v>5</v>
      </c>
      <c r="B11" s="50"/>
      <c r="C11" s="47"/>
      <c r="D11" s="48"/>
      <c r="E11" s="49"/>
      <c r="F11" s="49"/>
      <c r="G11" s="27">
        <v>5</v>
      </c>
      <c r="H11" s="46" t="s">
        <v>44</v>
      </c>
      <c r="I11" s="47"/>
      <c r="J11" s="48"/>
      <c r="K11" s="49">
        <v>12.5</v>
      </c>
      <c r="L11" s="49">
        <v>12.5</v>
      </c>
      <c r="M11" s="45"/>
    </row>
    <row r="12" spans="1:13" ht="15" customHeight="1">
      <c r="A12" s="40">
        <v>6</v>
      </c>
      <c r="B12" s="50"/>
      <c r="C12" s="47"/>
      <c r="D12" s="48"/>
      <c r="E12" s="49"/>
      <c r="F12" s="49"/>
      <c r="G12" s="27">
        <v>6</v>
      </c>
      <c r="H12" s="46" t="s">
        <v>45</v>
      </c>
      <c r="I12" s="47"/>
      <c r="J12" s="48"/>
      <c r="K12" s="49">
        <v>4.5</v>
      </c>
      <c r="L12" s="49">
        <v>4.5</v>
      </c>
      <c r="M12" s="45"/>
    </row>
    <row r="13" spans="1:13" ht="15" customHeight="1">
      <c r="A13" s="40">
        <v>7</v>
      </c>
      <c r="B13" s="50"/>
      <c r="C13" s="47"/>
      <c r="D13" s="48"/>
      <c r="E13" s="49"/>
      <c r="F13" s="49"/>
      <c r="G13" s="27">
        <v>7</v>
      </c>
      <c r="H13" s="46" t="s">
        <v>46</v>
      </c>
      <c r="I13" s="47"/>
      <c r="J13" s="48"/>
      <c r="K13" s="49">
        <v>2.25</v>
      </c>
      <c r="L13" s="49">
        <v>2.25</v>
      </c>
      <c r="M13" s="45"/>
    </row>
    <row r="14" spans="1:13" ht="15" customHeight="1">
      <c r="A14" s="40">
        <v>8</v>
      </c>
      <c r="B14" s="50"/>
      <c r="C14" s="47"/>
      <c r="D14" s="48"/>
      <c r="E14" s="49"/>
      <c r="F14" s="49"/>
      <c r="G14" s="27">
        <v>8</v>
      </c>
      <c r="H14" s="46" t="s">
        <v>47</v>
      </c>
      <c r="I14" s="47"/>
      <c r="J14" s="48"/>
      <c r="K14" s="49">
        <v>8.5</v>
      </c>
      <c r="L14" s="49">
        <v>8.5</v>
      </c>
      <c r="M14" s="45"/>
    </row>
    <row r="15" spans="1:13" ht="15" customHeight="1">
      <c r="A15" s="40">
        <v>9</v>
      </c>
      <c r="B15" s="50"/>
      <c r="C15" s="47"/>
      <c r="D15" s="48"/>
      <c r="E15" s="49"/>
      <c r="F15" s="49"/>
      <c r="G15" s="27">
        <v>9</v>
      </c>
      <c r="H15" s="50"/>
      <c r="I15" s="47"/>
      <c r="J15" s="48"/>
      <c r="K15" s="49"/>
      <c r="L15" s="49"/>
      <c r="M15" s="45"/>
    </row>
    <row r="16" spans="1:13" ht="15" customHeight="1">
      <c r="A16" s="40">
        <v>10</v>
      </c>
      <c r="B16" s="50"/>
      <c r="C16" s="47"/>
      <c r="D16" s="48"/>
      <c r="E16" s="49"/>
      <c r="F16" s="49"/>
      <c r="G16" s="27">
        <v>10</v>
      </c>
      <c r="H16" s="50"/>
      <c r="I16" s="47"/>
      <c r="J16" s="48"/>
      <c r="K16" s="49"/>
      <c r="L16" s="49"/>
      <c r="M16" s="45"/>
    </row>
    <row r="17" spans="1:13" ht="12.75">
      <c r="A17" s="40"/>
      <c r="B17" s="51" t="s">
        <v>48</v>
      </c>
      <c r="E17" s="52">
        <f>SUM(E7:E16)</f>
        <v>112</v>
      </c>
      <c r="F17" s="52">
        <f>SUM(F7:F16)</f>
        <v>112</v>
      </c>
      <c r="H17" s="51" t="s">
        <v>49</v>
      </c>
      <c r="K17" s="52">
        <f>SUM(K7:K16)</f>
        <v>61.5</v>
      </c>
      <c r="L17" s="52">
        <f>SUM(L7:L16)</f>
        <v>61.5</v>
      </c>
      <c r="M17" s="45"/>
    </row>
    <row r="18" spans="1:13" ht="12.75">
      <c r="A18" s="40"/>
      <c r="M18" s="45"/>
    </row>
    <row r="19" spans="1:13" ht="12.75">
      <c r="A19" s="40"/>
      <c r="B19" s="53" t="s">
        <v>50</v>
      </c>
      <c r="E19" s="43" t="s">
        <v>38</v>
      </c>
      <c r="F19" s="43" t="s">
        <v>36</v>
      </c>
      <c r="H19" s="53" t="s">
        <v>51</v>
      </c>
      <c r="K19" s="43" t="s">
        <v>38</v>
      </c>
      <c r="L19" s="43" t="s">
        <v>36</v>
      </c>
      <c r="M19" s="45"/>
    </row>
    <row r="20" spans="1:13" ht="15" customHeight="1">
      <c r="A20" s="40">
        <v>1</v>
      </c>
      <c r="B20" s="46" t="s">
        <v>52</v>
      </c>
      <c r="C20" s="47"/>
      <c r="D20" s="48"/>
      <c r="E20" s="49">
        <v>2</v>
      </c>
      <c r="F20" s="49">
        <v>2</v>
      </c>
      <c r="G20" s="27">
        <v>1</v>
      </c>
      <c r="H20" s="46" t="s">
        <v>53</v>
      </c>
      <c r="I20" s="47"/>
      <c r="J20" s="48"/>
      <c r="K20" s="49">
        <f>0.15*15</f>
        <v>2.25</v>
      </c>
      <c r="L20" s="49">
        <v>2.25</v>
      </c>
      <c r="M20" s="45"/>
    </row>
    <row r="21" spans="1:13" ht="15" customHeight="1">
      <c r="A21" s="40">
        <v>2</v>
      </c>
      <c r="B21" s="46" t="s">
        <v>54</v>
      </c>
      <c r="C21" s="47"/>
      <c r="D21" s="48"/>
      <c r="E21" s="49">
        <v>0.5</v>
      </c>
      <c r="F21" s="49">
        <v>0.5</v>
      </c>
      <c r="G21" s="27">
        <v>2</v>
      </c>
      <c r="H21" s="50"/>
      <c r="I21" s="47"/>
      <c r="J21" s="48"/>
      <c r="K21" s="49"/>
      <c r="L21" s="49"/>
      <c r="M21" s="45"/>
    </row>
    <row r="22" spans="1:13" ht="15" customHeight="1">
      <c r="A22" s="40">
        <v>3</v>
      </c>
      <c r="B22" s="50"/>
      <c r="C22" s="47"/>
      <c r="D22" s="48"/>
      <c r="E22" s="49"/>
      <c r="F22" s="49"/>
      <c r="G22" s="27">
        <v>3</v>
      </c>
      <c r="H22" s="50"/>
      <c r="I22" s="47"/>
      <c r="J22" s="48"/>
      <c r="K22" s="49"/>
      <c r="L22" s="49"/>
      <c r="M22" s="45"/>
    </row>
    <row r="23" spans="1:13" ht="15" customHeight="1">
      <c r="A23" s="40">
        <v>4</v>
      </c>
      <c r="B23" s="50"/>
      <c r="C23" s="47"/>
      <c r="D23" s="48"/>
      <c r="E23" s="49"/>
      <c r="F23" s="49"/>
      <c r="G23" s="27">
        <v>4</v>
      </c>
      <c r="H23" s="50"/>
      <c r="I23" s="47"/>
      <c r="J23" s="48"/>
      <c r="K23" s="49"/>
      <c r="L23" s="49"/>
      <c r="M23" s="45"/>
    </row>
    <row r="24" spans="1:13" ht="15" customHeight="1">
      <c r="A24" s="40">
        <v>5</v>
      </c>
      <c r="B24" s="50"/>
      <c r="C24" s="47"/>
      <c r="D24" s="48"/>
      <c r="E24" s="49"/>
      <c r="F24" s="49"/>
      <c r="G24" s="27">
        <v>5</v>
      </c>
      <c r="H24" s="50"/>
      <c r="I24" s="47"/>
      <c r="J24" s="48"/>
      <c r="K24" s="49"/>
      <c r="L24" s="49"/>
      <c r="M24" s="45"/>
    </row>
    <row r="25" spans="1:13" ht="15" customHeight="1">
      <c r="A25" s="40">
        <v>6</v>
      </c>
      <c r="B25" s="50"/>
      <c r="C25" s="47"/>
      <c r="D25" s="48"/>
      <c r="E25" s="49"/>
      <c r="F25" s="49"/>
      <c r="G25" s="27">
        <v>6</v>
      </c>
      <c r="H25" s="50"/>
      <c r="I25" s="47"/>
      <c r="J25" s="48"/>
      <c r="K25" s="49"/>
      <c r="L25" s="49"/>
      <c r="M25" s="45"/>
    </row>
    <row r="26" spans="1:13" ht="15" customHeight="1">
      <c r="A26" s="40">
        <v>7</v>
      </c>
      <c r="B26" s="50"/>
      <c r="C26" s="47"/>
      <c r="D26" s="48"/>
      <c r="E26" s="49"/>
      <c r="F26" s="49"/>
      <c r="G26" s="27">
        <v>7</v>
      </c>
      <c r="H26" s="50"/>
      <c r="I26" s="47"/>
      <c r="J26" s="48"/>
      <c r="K26" s="49"/>
      <c r="L26" s="49"/>
      <c r="M26" s="45"/>
    </row>
    <row r="27" spans="1:13" ht="15" customHeight="1">
      <c r="A27" s="40">
        <v>8</v>
      </c>
      <c r="B27" s="50"/>
      <c r="C27" s="47"/>
      <c r="D27" s="48"/>
      <c r="E27" s="49"/>
      <c r="F27" s="49"/>
      <c r="G27" s="27">
        <v>8</v>
      </c>
      <c r="H27" s="50"/>
      <c r="I27" s="47"/>
      <c r="J27" s="48"/>
      <c r="K27" s="49"/>
      <c r="L27" s="49"/>
      <c r="M27" s="45"/>
    </row>
    <row r="28" spans="1:13" ht="15" customHeight="1">
      <c r="A28" s="40">
        <v>9</v>
      </c>
      <c r="B28" s="50"/>
      <c r="C28" s="47"/>
      <c r="D28" s="48"/>
      <c r="E28" s="49"/>
      <c r="F28" s="49"/>
      <c r="G28" s="27">
        <v>9</v>
      </c>
      <c r="H28" s="50"/>
      <c r="I28" s="47"/>
      <c r="J28" s="48"/>
      <c r="K28" s="49"/>
      <c r="L28" s="49"/>
      <c r="M28" s="45"/>
    </row>
    <row r="29" spans="1:13" ht="15" customHeight="1">
      <c r="A29" s="40">
        <v>10</v>
      </c>
      <c r="B29" s="50"/>
      <c r="C29" s="47"/>
      <c r="D29" s="48"/>
      <c r="E29" s="49"/>
      <c r="F29" s="49"/>
      <c r="G29" s="27">
        <v>10</v>
      </c>
      <c r="H29" s="50"/>
      <c r="I29" s="47"/>
      <c r="J29" s="48"/>
      <c r="K29" s="49"/>
      <c r="L29" s="49"/>
      <c r="M29" s="45"/>
    </row>
    <row r="30" spans="1:13" ht="12.75">
      <c r="A30" s="40"/>
      <c r="B30" s="51" t="s">
        <v>55</v>
      </c>
      <c r="E30" s="52">
        <f>SUM(E20:E29)</f>
        <v>2.5</v>
      </c>
      <c r="F30" s="52">
        <f>SUM(F20:F29)</f>
        <v>2.5</v>
      </c>
      <c r="H30" s="51" t="s">
        <v>56</v>
      </c>
      <c r="K30" s="52">
        <f>SUM(K20:K29)</f>
        <v>2.25</v>
      </c>
      <c r="L30" s="52">
        <f>SUM(L20:L29)</f>
        <v>2.25</v>
      </c>
      <c r="M30" s="45"/>
    </row>
    <row r="31" spans="1:13" ht="13.5" thickBot="1">
      <c r="A31" s="40"/>
      <c r="E31" s="54"/>
      <c r="F31" s="54"/>
      <c r="K31" s="54"/>
      <c r="L31" s="54"/>
      <c r="M31" s="45"/>
    </row>
    <row r="32" spans="1:13" ht="16.5" thickBot="1">
      <c r="A32" s="40"/>
      <c r="B32" s="55" t="s">
        <v>57</v>
      </c>
      <c r="E32" s="56">
        <f>E17+E30</f>
        <v>114.5</v>
      </c>
      <c r="F32" s="57">
        <f>F17+F30</f>
        <v>114.5</v>
      </c>
      <c r="H32" s="55" t="s">
        <v>58</v>
      </c>
      <c r="K32" s="56">
        <f>K17+K30</f>
        <v>63.75</v>
      </c>
      <c r="L32" s="57">
        <f>L17+L30</f>
        <v>63.75</v>
      </c>
      <c r="M32" s="45"/>
    </row>
    <row r="33" spans="1:13" ht="20.25" thickBot="1">
      <c r="A33" s="58"/>
      <c r="B33" s="59"/>
      <c r="C33" s="59"/>
      <c r="D33" s="59"/>
      <c r="E33" s="59"/>
      <c r="F33" s="60" t="s">
        <v>59</v>
      </c>
      <c r="G33" s="59"/>
      <c r="H33" s="59"/>
      <c r="I33" s="59"/>
      <c r="J33" s="59"/>
      <c r="K33" s="59"/>
      <c r="L33" s="59"/>
      <c r="M33" s="61"/>
    </row>
    <row r="34" spans="1:13" ht="12.75">
      <c r="A34" s="62">
        <v>1</v>
      </c>
      <c r="B34" s="51" t="s">
        <v>60</v>
      </c>
      <c r="M34" s="45"/>
    </row>
    <row r="35" spans="1:13" ht="12.75">
      <c r="A35" s="40"/>
      <c r="C35" s="51" t="s">
        <v>61</v>
      </c>
      <c r="I35" s="52">
        <f>E32</f>
        <v>114.5</v>
      </c>
      <c r="J35" s="53" t="s">
        <v>62</v>
      </c>
      <c r="M35" s="45"/>
    </row>
    <row r="36" spans="1:13" ht="12.75">
      <c r="A36" s="40"/>
      <c r="C36" s="51" t="s">
        <v>63</v>
      </c>
      <c r="I36" s="54"/>
      <c r="J36" s="63"/>
      <c r="M36" s="45"/>
    </row>
    <row r="37" spans="1:13" ht="12.75">
      <c r="A37" s="40"/>
      <c r="C37" s="51" t="s">
        <v>64</v>
      </c>
      <c r="I37" s="52">
        <f>K32</f>
        <v>63.75</v>
      </c>
      <c r="J37" s="53" t="s">
        <v>65</v>
      </c>
      <c r="K37" s="51" t="s">
        <v>66</v>
      </c>
      <c r="L37" s="52">
        <f>E32-K32</f>
        <v>50.75</v>
      </c>
      <c r="M37" s="64" t="s">
        <v>67</v>
      </c>
    </row>
    <row r="38" spans="1:13" ht="12.75">
      <c r="A38" s="40"/>
      <c r="I38" s="54"/>
      <c r="J38" s="63"/>
      <c r="L38" s="54"/>
      <c r="M38" s="45"/>
    </row>
    <row r="39" spans="1:13" ht="12.75">
      <c r="A39" s="62">
        <v>2</v>
      </c>
      <c r="B39" s="51" t="s">
        <v>68</v>
      </c>
      <c r="I39" s="54"/>
      <c r="J39" s="63"/>
      <c r="L39" s="54"/>
      <c r="M39" s="45"/>
    </row>
    <row r="40" spans="1:13" ht="12.75">
      <c r="A40" s="40"/>
      <c r="C40" s="51" t="s">
        <v>69</v>
      </c>
      <c r="I40" s="52">
        <f>L37</f>
        <v>50.75</v>
      </c>
      <c r="J40" s="53" t="s">
        <v>70</v>
      </c>
      <c r="L40" s="54"/>
      <c r="M40" s="45"/>
    </row>
    <row r="41" spans="1:13" ht="12.75">
      <c r="A41" s="40"/>
      <c r="C41" s="51" t="s">
        <v>71</v>
      </c>
      <c r="J41" s="63"/>
      <c r="L41" s="54"/>
      <c r="M41" s="45"/>
    </row>
    <row r="42" spans="1:13" ht="12.75">
      <c r="A42" s="40"/>
      <c r="C42" s="51" t="s">
        <v>72</v>
      </c>
      <c r="I42" s="65">
        <v>0</v>
      </c>
      <c r="J42" s="53" t="s">
        <v>73</v>
      </c>
      <c r="L42" s="54"/>
      <c r="M42" s="45"/>
    </row>
    <row r="43" spans="1:13" ht="12.75">
      <c r="A43" s="40"/>
      <c r="C43" s="51" t="s">
        <v>74</v>
      </c>
      <c r="J43" s="63"/>
      <c r="L43" s="54"/>
      <c r="M43" s="45"/>
    </row>
    <row r="44" spans="1:13" ht="12.75">
      <c r="A44" s="40"/>
      <c r="C44" s="51" t="s">
        <v>75</v>
      </c>
      <c r="I44" s="65">
        <v>0</v>
      </c>
      <c r="J44" s="53" t="s">
        <v>76</v>
      </c>
      <c r="L44" s="52" t="e">
        <f>IF(I42&lt;=0,NA(),I40+I42/I44)</f>
        <v>#N/A</v>
      </c>
      <c r="M44" s="64" t="s">
        <v>77</v>
      </c>
    </row>
    <row r="45" spans="1:13" ht="12.75">
      <c r="A45" s="40"/>
      <c r="J45" s="63"/>
      <c r="L45" s="54"/>
      <c r="M45" s="45"/>
    </row>
    <row r="46" spans="1:13" ht="12.75">
      <c r="A46" s="62">
        <v>3</v>
      </c>
      <c r="B46" s="51" t="s">
        <v>78</v>
      </c>
      <c r="J46" s="63"/>
      <c r="L46" s="54"/>
      <c r="M46" s="45"/>
    </row>
    <row r="47" spans="1:13" ht="12.75">
      <c r="A47" s="40"/>
      <c r="C47" s="51" t="s">
        <v>79</v>
      </c>
      <c r="I47" s="52">
        <f>F32</f>
        <v>114.5</v>
      </c>
      <c r="J47" s="53" t="s">
        <v>80</v>
      </c>
      <c r="L47" s="54"/>
      <c r="M47" s="45"/>
    </row>
    <row r="48" spans="1:13" ht="12.75">
      <c r="A48" s="40"/>
      <c r="C48" s="51" t="s">
        <v>63</v>
      </c>
      <c r="I48" s="54"/>
      <c r="J48" s="63"/>
      <c r="L48" s="54"/>
      <c r="M48" s="45"/>
    </row>
    <row r="49" spans="1:13" ht="12.75">
      <c r="A49" s="40"/>
      <c r="C49" s="51" t="s">
        <v>81</v>
      </c>
      <c r="I49" s="52">
        <f>L32</f>
        <v>63.75</v>
      </c>
      <c r="J49" s="53" t="s">
        <v>82</v>
      </c>
      <c r="L49" s="54"/>
      <c r="M49" s="45"/>
    </row>
    <row r="50" spans="1:13" ht="13.5" thickBot="1">
      <c r="A50" s="40"/>
      <c r="C50" s="51" t="s">
        <v>63</v>
      </c>
      <c r="I50" s="54"/>
      <c r="J50" s="63"/>
      <c r="L50" s="54"/>
      <c r="M50" s="45"/>
    </row>
    <row r="51" spans="1:13" ht="12.75">
      <c r="A51" s="40"/>
      <c r="C51" s="66" t="s">
        <v>83</v>
      </c>
      <c r="D51" s="67"/>
      <c r="E51" s="67"/>
      <c r="F51" s="67"/>
      <c r="G51" s="67"/>
      <c r="H51" s="67"/>
      <c r="I51" s="68">
        <f>L37</f>
        <v>50.75</v>
      </c>
      <c r="J51" s="53" t="s">
        <v>84</v>
      </c>
      <c r="L51" s="54"/>
      <c r="M51" s="45"/>
    </row>
    <row r="52" spans="1:13" ht="12.75">
      <c r="A52" s="40"/>
      <c r="C52" s="69" t="s">
        <v>85</v>
      </c>
      <c r="I52" s="70"/>
      <c r="J52" s="63"/>
      <c r="L52" s="54"/>
      <c r="M52" s="45"/>
    </row>
    <row r="53" spans="1:13" ht="13.5" thickBot="1">
      <c r="A53" s="40"/>
      <c r="C53" s="71" t="s">
        <v>86</v>
      </c>
      <c r="D53" s="72"/>
      <c r="E53" s="72"/>
      <c r="F53" s="72"/>
      <c r="G53" s="72"/>
      <c r="H53" s="72"/>
      <c r="I53" s="73">
        <v>0.48</v>
      </c>
      <c r="J53" s="53" t="s">
        <v>87</v>
      </c>
      <c r="L53" s="52">
        <f>I47-I49-(I51*I53)</f>
        <v>26.39</v>
      </c>
      <c r="M53" s="64" t="s">
        <v>88</v>
      </c>
    </row>
    <row r="54" spans="1:13" ht="12.75">
      <c r="A54" s="40"/>
      <c r="L54" s="54"/>
      <c r="M54" s="45"/>
    </row>
    <row r="55" spans="1:13" ht="12.75">
      <c r="A55" s="62">
        <v>4</v>
      </c>
      <c r="B55" s="51" t="s">
        <v>89</v>
      </c>
      <c r="L55" s="54"/>
      <c r="M55" s="45"/>
    </row>
    <row r="56" spans="1:13" ht="13.5" thickBot="1">
      <c r="A56" s="74"/>
      <c r="B56" s="31"/>
      <c r="C56" s="32" t="s">
        <v>90</v>
      </c>
      <c r="D56" s="31"/>
      <c r="E56" s="75">
        <v>0</v>
      </c>
      <c r="F56" s="32" t="s">
        <v>91</v>
      </c>
      <c r="G56" s="31"/>
      <c r="H56" s="76" t="s">
        <v>92</v>
      </c>
      <c r="I56" s="77">
        <f>L53</f>
        <v>26.39</v>
      </c>
      <c r="J56" s="31"/>
      <c r="K56" s="32" t="s">
        <v>93</v>
      </c>
      <c r="L56" s="78" t="e">
        <f>IF(E56&lt;=0,NA(),E56/I56)</f>
        <v>#N/A</v>
      </c>
      <c r="M56" s="79" t="s">
        <v>94</v>
      </c>
    </row>
    <row r="57" ht="13.5" thickTop="1"/>
    <row r="62" ht="19.5">
      <c r="F62" s="80" t="s">
        <v>95</v>
      </c>
    </row>
    <row r="63" ht="19.5">
      <c r="F63" s="28" t="s">
        <v>29</v>
      </c>
    </row>
    <row r="64" ht="15.75">
      <c r="F64" s="29" t="s">
        <v>30</v>
      </c>
    </row>
    <row r="65" ht="12.75">
      <c r="A65" s="30" t="s">
        <v>31</v>
      </c>
    </row>
    <row r="66" spans="1:13" ht="13.5" thickBot="1">
      <c r="A66" s="31"/>
      <c r="B66" s="31"/>
      <c r="C66" s="31"/>
      <c r="E66" s="31"/>
      <c r="F66" s="31"/>
      <c r="G66" s="31"/>
      <c r="H66" s="81"/>
      <c r="I66" s="31"/>
      <c r="J66" s="31"/>
      <c r="K66" s="31"/>
      <c r="L66" s="31"/>
      <c r="M66" s="31"/>
    </row>
    <row r="67" spans="1:14" ht="14.25" thickBot="1" thickTop="1">
      <c r="A67" s="33"/>
      <c r="B67" s="34"/>
      <c r="C67" s="35" t="s">
        <v>32</v>
      </c>
      <c r="D67" s="34"/>
      <c r="E67" s="34"/>
      <c r="F67" s="34"/>
      <c r="G67" s="36"/>
      <c r="H67" s="37"/>
      <c r="I67" s="38" t="s">
        <v>33</v>
      </c>
      <c r="J67" s="37"/>
      <c r="K67" s="37"/>
      <c r="L67" s="37"/>
      <c r="M67" s="39"/>
      <c r="N67" s="44"/>
    </row>
    <row r="68" spans="1:14" ht="12.75">
      <c r="A68" s="40"/>
      <c r="B68" s="41" t="s">
        <v>34</v>
      </c>
      <c r="C68" s="42"/>
      <c r="D68" s="42"/>
      <c r="E68" s="43" t="s">
        <v>38</v>
      </c>
      <c r="F68" s="43" t="s">
        <v>36</v>
      </c>
      <c r="G68" s="44"/>
      <c r="H68" s="41" t="s">
        <v>37</v>
      </c>
      <c r="I68" s="42"/>
      <c r="J68" s="42"/>
      <c r="K68" s="43" t="s">
        <v>38</v>
      </c>
      <c r="L68" s="43" t="s">
        <v>36</v>
      </c>
      <c r="M68" s="45"/>
      <c r="N68" s="44"/>
    </row>
    <row r="69" spans="1:14" ht="15" customHeight="1">
      <c r="A69" s="40">
        <v>1</v>
      </c>
      <c r="B69" s="82"/>
      <c r="C69" s="83"/>
      <c r="D69" s="84"/>
      <c r="E69" s="85"/>
      <c r="F69" s="85"/>
      <c r="G69" s="27">
        <v>1</v>
      </c>
      <c r="H69" s="82"/>
      <c r="I69" s="83"/>
      <c r="J69" s="84"/>
      <c r="K69" s="85"/>
      <c r="L69" s="85"/>
      <c r="M69" s="45"/>
      <c r="N69" s="44"/>
    </row>
    <row r="70" spans="1:14" ht="15" customHeight="1">
      <c r="A70" s="40">
        <v>2</v>
      </c>
      <c r="B70" s="82"/>
      <c r="C70" s="83"/>
      <c r="D70" s="84"/>
      <c r="E70" s="85"/>
      <c r="F70" s="85"/>
      <c r="G70" s="27">
        <v>2</v>
      </c>
      <c r="H70" s="82"/>
      <c r="I70" s="83"/>
      <c r="J70" s="84"/>
      <c r="K70" s="85"/>
      <c r="L70" s="85"/>
      <c r="M70" s="45"/>
      <c r="N70" s="44"/>
    </row>
    <row r="71" spans="1:14" ht="15" customHeight="1">
      <c r="A71" s="40">
        <v>3</v>
      </c>
      <c r="B71" s="82"/>
      <c r="C71" s="83"/>
      <c r="D71" s="84"/>
      <c r="E71" s="85"/>
      <c r="F71" s="85"/>
      <c r="G71" s="27">
        <v>3</v>
      </c>
      <c r="H71" s="82"/>
      <c r="I71" s="83"/>
      <c r="J71" s="84"/>
      <c r="K71" s="85"/>
      <c r="L71" s="85"/>
      <c r="M71" s="45"/>
      <c r="N71" s="44"/>
    </row>
    <row r="72" spans="1:14" ht="15" customHeight="1">
      <c r="A72" s="40">
        <v>4</v>
      </c>
      <c r="B72" s="82"/>
      <c r="C72" s="83"/>
      <c r="D72" s="84"/>
      <c r="E72" s="85"/>
      <c r="F72" s="85"/>
      <c r="G72" s="27">
        <v>4</v>
      </c>
      <c r="H72" s="82"/>
      <c r="I72" s="83"/>
      <c r="J72" s="84"/>
      <c r="K72" s="85"/>
      <c r="L72" s="85"/>
      <c r="M72" s="45"/>
      <c r="N72" s="44"/>
    </row>
    <row r="73" spans="1:14" ht="15" customHeight="1">
      <c r="A73" s="40">
        <v>5</v>
      </c>
      <c r="B73" s="82"/>
      <c r="C73" s="83"/>
      <c r="D73" s="84"/>
      <c r="E73" s="85"/>
      <c r="F73" s="85"/>
      <c r="G73" s="27">
        <v>5</v>
      </c>
      <c r="H73" s="82"/>
      <c r="I73" s="83"/>
      <c r="J73" s="84"/>
      <c r="K73" s="85"/>
      <c r="L73" s="85"/>
      <c r="M73" s="45"/>
      <c r="N73" s="44"/>
    </row>
    <row r="74" spans="1:14" ht="15" customHeight="1">
      <c r="A74" s="40">
        <v>6</v>
      </c>
      <c r="B74" s="82"/>
      <c r="C74" s="83"/>
      <c r="D74" s="84"/>
      <c r="E74" s="85"/>
      <c r="F74" s="85"/>
      <c r="G74" s="27">
        <v>6</v>
      </c>
      <c r="H74" s="82"/>
      <c r="I74" s="83"/>
      <c r="J74" s="84"/>
      <c r="K74" s="85"/>
      <c r="L74" s="85"/>
      <c r="M74" s="45"/>
      <c r="N74" s="44"/>
    </row>
    <row r="75" spans="1:14" ht="15" customHeight="1">
      <c r="A75" s="40">
        <v>7</v>
      </c>
      <c r="B75" s="82"/>
      <c r="C75" s="83"/>
      <c r="D75" s="84"/>
      <c r="E75" s="85"/>
      <c r="F75" s="85"/>
      <c r="G75" s="27">
        <v>7</v>
      </c>
      <c r="H75" s="82"/>
      <c r="I75" s="83"/>
      <c r="J75" s="84"/>
      <c r="K75" s="85"/>
      <c r="L75" s="85"/>
      <c r="M75" s="45"/>
      <c r="N75" s="44"/>
    </row>
    <row r="76" spans="1:14" ht="15" customHeight="1">
      <c r="A76" s="40">
        <v>8</v>
      </c>
      <c r="B76" s="82"/>
      <c r="C76" s="83"/>
      <c r="D76" s="84"/>
      <c r="E76" s="85"/>
      <c r="F76" s="85"/>
      <c r="G76" s="27">
        <v>8</v>
      </c>
      <c r="H76" s="82"/>
      <c r="I76" s="83"/>
      <c r="J76" s="84"/>
      <c r="K76" s="85"/>
      <c r="L76" s="85"/>
      <c r="M76" s="45"/>
      <c r="N76" s="44"/>
    </row>
    <row r="77" spans="1:14" ht="15" customHeight="1">
      <c r="A77" s="40">
        <v>9</v>
      </c>
      <c r="B77" s="82"/>
      <c r="C77" s="83"/>
      <c r="D77" s="84"/>
      <c r="E77" s="85"/>
      <c r="F77" s="85"/>
      <c r="G77" s="27">
        <v>9</v>
      </c>
      <c r="H77" s="82"/>
      <c r="I77" s="83"/>
      <c r="J77" s="84"/>
      <c r="K77" s="85"/>
      <c r="L77" s="85"/>
      <c r="M77" s="45"/>
      <c r="N77" s="44"/>
    </row>
    <row r="78" spans="1:14" ht="15" customHeight="1">
      <c r="A78" s="40">
        <v>10</v>
      </c>
      <c r="B78" s="82"/>
      <c r="C78" s="83"/>
      <c r="D78" s="84"/>
      <c r="E78" s="85"/>
      <c r="F78" s="85"/>
      <c r="G78" s="27">
        <v>10</v>
      </c>
      <c r="H78" s="82"/>
      <c r="I78" s="83"/>
      <c r="J78" s="84"/>
      <c r="K78" s="85"/>
      <c r="L78" s="85"/>
      <c r="M78" s="45"/>
      <c r="N78" s="44"/>
    </row>
    <row r="79" spans="1:14" ht="12.75">
      <c r="A79" s="40"/>
      <c r="B79" s="51" t="s">
        <v>48</v>
      </c>
      <c r="E79" s="52">
        <f>SUM(E69:E78)</f>
        <v>0</v>
      </c>
      <c r="F79" s="52">
        <f>SUM(F69:F78)</f>
        <v>0</v>
      </c>
      <c r="H79" s="51" t="s">
        <v>49</v>
      </c>
      <c r="K79" s="52">
        <f>SUM(K69:K78)</f>
        <v>0</v>
      </c>
      <c r="L79" s="52">
        <f>SUM(L69:L78)</f>
        <v>0</v>
      </c>
      <c r="M79" s="45"/>
      <c r="N79" s="44"/>
    </row>
    <row r="80" spans="1:14" ht="12.75">
      <c r="A80" s="40"/>
      <c r="M80" s="45"/>
      <c r="N80" s="44"/>
    </row>
    <row r="81" spans="1:14" ht="12.75">
      <c r="A81" s="40"/>
      <c r="B81" s="53" t="s">
        <v>50</v>
      </c>
      <c r="E81" s="43" t="s">
        <v>38</v>
      </c>
      <c r="F81" s="43" t="s">
        <v>36</v>
      </c>
      <c r="H81" s="53" t="s">
        <v>51</v>
      </c>
      <c r="K81" s="43" t="s">
        <v>38</v>
      </c>
      <c r="L81" s="43" t="s">
        <v>36</v>
      </c>
      <c r="M81" s="45"/>
      <c r="N81" s="44"/>
    </row>
    <row r="82" spans="1:14" ht="15" customHeight="1">
      <c r="A82" s="40">
        <v>1</v>
      </c>
      <c r="B82" s="82"/>
      <c r="C82" s="83"/>
      <c r="D82" s="84"/>
      <c r="E82" s="85"/>
      <c r="F82" s="85"/>
      <c r="G82" s="27">
        <v>1</v>
      </c>
      <c r="H82" s="82"/>
      <c r="I82" s="83"/>
      <c r="J82" s="84"/>
      <c r="K82" s="85"/>
      <c r="L82" s="85"/>
      <c r="M82" s="45"/>
      <c r="N82" s="44"/>
    </row>
    <row r="83" spans="1:14" ht="15" customHeight="1">
      <c r="A83" s="40">
        <v>2</v>
      </c>
      <c r="B83" s="82"/>
      <c r="C83" s="83"/>
      <c r="D83" s="84"/>
      <c r="E83" s="85"/>
      <c r="F83" s="85"/>
      <c r="G83" s="27">
        <v>2</v>
      </c>
      <c r="H83" s="82"/>
      <c r="I83" s="83"/>
      <c r="J83" s="84"/>
      <c r="K83" s="85"/>
      <c r="L83" s="85"/>
      <c r="M83" s="45"/>
      <c r="N83" s="44"/>
    </row>
    <row r="84" spans="1:14" ht="15" customHeight="1">
      <c r="A84" s="40">
        <v>3</v>
      </c>
      <c r="B84" s="82"/>
      <c r="C84" s="83"/>
      <c r="D84" s="84"/>
      <c r="E84" s="85"/>
      <c r="F84" s="85"/>
      <c r="G84" s="27">
        <v>3</v>
      </c>
      <c r="H84" s="82"/>
      <c r="I84" s="83"/>
      <c r="J84" s="84"/>
      <c r="K84" s="85"/>
      <c r="L84" s="85"/>
      <c r="M84" s="45"/>
      <c r="N84" s="44"/>
    </row>
    <row r="85" spans="1:14" ht="15" customHeight="1">
      <c r="A85" s="40">
        <v>4</v>
      </c>
      <c r="B85" s="82"/>
      <c r="C85" s="83"/>
      <c r="D85" s="84"/>
      <c r="E85" s="85"/>
      <c r="F85" s="85"/>
      <c r="G85" s="27">
        <v>4</v>
      </c>
      <c r="H85" s="82"/>
      <c r="I85" s="83"/>
      <c r="J85" s="84"/>
      <c r="K85" s="85"/>
      <c r="L85" s="85"/>
      <c r="M85" s="45"/>
      <c r="N85" s="44"/>
    </row>
    <row r="86" spans="1:14" ht="15" customHeight="1">
      <c r="A86" s="40">
        <v>5</v>
      </c>
      <c r="B86" s="82"/>
      <c r="C86" s="83"/>
      <c r="D86" s="84"/>
      <c r="E86" s="85"/>
      <c r="F86" s="85"/>
      <c r="G86" s="27">
        <v>5</v>
      </c>
      <c r="H86" s="82"/>
      <c r="I86" s="83"/>
      <c r="J86" s="84"/>
      <c r="K86" s="85"/>
      <c r="L86" s="85"/>
      <c r="M86" s="45"/>
      <c r="N86" s="44"/>
    </row>
    <row r="87" spans="1:14" ht="15" customHeight="1">
      <c r="A87" s="40">
        <v>6</v>
      </c>
      <c r="B87" s="82"/>
      <c r="C87" s="83"/>
      <c r="D87" s="84"/>
      <c r="E87" s="85"/>
      <c r="F87" s="85"/>
      <c r="G87" s="27">
        <v>6</v>
      </c>
      <c r="H87" s="82"/>
      <c r="I87" s="83"/>
      <c r="J87" s="84"/>
      <c r="K87" s="85"/>
      <c r="L87" s="85"/>
      <c r="M87" s="45"/>
      <c r="N87" s="44"/>
    </row>
    <row r="88" spans="1:14" ht="15" customHeight="1">
      <c r="A88" s="40">
        <v>7</v>
      </c>
      <c r="B88" s="82"/>
      <c r="C88" s="83"/>
      <c r="D88" s="84"/>
      <c r="E88" s="85"/>
      <c r="F88" s="85"/>
      <c r="G88" s="27">
        <v>7</v>
      </c>
      <c r="H88" s="82"/>
      <c r="I88" s="83"/>
      <c r="J88" s="84"/>
      <c r="K88" s="85"/>
      <c r="L88" s="85"/>
      <c r="M88" s="45"/>
      <c r="N88" s="44"/>
    </row>
    <row r="89" spans="1:14" ht="15" customHeight="1">
      <c r="A89" s="40">
        <v>8</v>
      </c>
      <c r="B89" s="82"/>
      <c r="C89" s="83"/>
      <c r="D89" s="84"/>
      <c r="E89" s="85"/>
      <c r="F89" s="85"/>
      <c r="G89" s="27">
        <v>8</v>
      </c>
      <c r="H89" s="82"/>
      <c r="I89" s="83"/>
      <c r="J89" s="84"/>
      <c r="K89" s="85"/>
      <c r="L89" s="85"/>
      <c r="M89" s="45"/>
      <c r="N89" s="44"/>
    </row>
    <row r="90" spans="1:14" ht="15" customHeight="1">
      <c r="A90" s="40">
        <v>9</v>
      </c>
      <c r="B90" s="82"/>
      <c r="C90" s="83"/>
      <c r="D90" s="84"/>
      <c r="E90" s="85"/>
      <c r="F90" s="85"/>
      <c r="G90" s="27">
        <v>9</v>
      </c>
      <c r="H90" s="82"/>
      <c r="I90" s="83"/>
      <c r="J90" s="84"/>
      <c r="K90" s="85"/>
      <c r="L90" s="85"/>
      <c r="M90" s="45"/>
      <c r="N90" s="44"/>
    </row>
    <row r="91" spans="1:14" ht="15" customHeight="1">
      <c r="A91" s="40">
        <v>10</v>
      </c>
      <c r="B91" s="82"/>
      <c r="C91" s="83"/>
      <c r="D91" s="84"/>
      <c r="E91" s="85"/>
      <c r="F91" s="85"/>
      <c r="G91" s="27">
        <v>10</v>
      </c>
      <c r="H91" s="82"/>
      <c r="I91" s="83"/>
      <c r="J91" s="84"/>
      <c r="K91" s="85"/>
      <c r="L91" s="85"/>
      <c r="M91" s="45"/>
      <c r="N91" s="44"/>
    </row>
    <row r="92" spans="1:14" ht="12.75">
      <c r="A92" s="40"/>
      <c r="B92" s="51" t="s">
        <v>55</v>
      </c>
      <c r="E92" s="52">
        <f>SUM(E82:E91)</f>
        <v>0</v>
      </c>
      <c r="F92" s="52">
        <f>SUM(F82:F91)</f>
        <v>0</v>
      </c>
      <c r="H92" s="51" t="s">
        <v>56</v>
      </c>
      <c r="K92" s="52">
        <f>SUM(K82:K91)</f>
        <v>0</v>
      </c>
      <c r="L92" s="52">
        <f>SUM(L82:L91)</f>
        <v>0</v>
      </c>
      <c r="M92" s="45"/>
      <c r="N92" s="44"/>
    </row>
    <row r="93" spans="1:14" ht="13.5" thickBot="1">
      <c r="A93" s="40"/>
      <c r="E93" s="54"/>
      <c r="F93" s="54"/>
      <c r="K93" s="54"/>
      <c r="L93" s="54"/>
      <c r="M93" s="45"/>
      <c r="N93" s="44"/>
    </row>
    <row r="94" spans="1:14" ht="16.5" thickBot="1">
      <c r="A94" s="40"/>
      <c r="B94" s="55" t="s">
        <v>57</v>
      </c>
      <c r="E94" s="56">
        <f>E79+E92</f>
        <v>0</v>
      </c>
      <c r="F94" s="57">
        <f>F79+F92</f>
        <v>0</v>
      </c>
      <c r="H94" s="55" t="s">
        <v>58</v>
      </c>
      <c r="K94" s="56">
        <f>K79+K92</f>
        <v>0</v>
      </c>
      <c r="L94" s="57">
        <f>L79+L92</f>
        <v>0</v>
      </c>
      <c r="M94" s="45"/>
      <c r="N94" s="44"/>
    </row>
    <row r="95" spans="1:14" ht="20.25" thickBot="1">
      <c r="A95" s="58"/>
      <c r="B95" s="59"/>
      <c r="C95" s="59"/>
      <c r="D95" s="59"/>
      <c r="E95" s="59"/>
      <c r="F95" s="60" t="s">
        <v>59</v>
      </c>
      <c r="G95" s="59"/>
      <c r="H95" s="59"/>
      <c r="I95" s="59"/>
      <c r="J95" s="59"/>
      <c r="K95" s="59"/>
      <c r="L95" s="59"/>
      <c r="M95" s="61"/>
      <c r="N95" s="44"/>
    </row>
    <row r="96" spans="1:14" ht="12.75">
      <c r="A96" s="62">
        <v>1</v>
      </c>
      <c r="B96" s="51" t="s">
        <v>60</v>
      </c>
      <c r="M96" s="45"/>
      <c r="N96" s="44"/>
    </row>
    <row r="97" spans="1:14" ht="12.75">
      <c r="A97" s="40"/>
      <c r="C97" s="51" t="s">
        <v>61</v>
      </c>
      <c r="I97" s="52">
        <f>E94</f>
        <v>0</v>
      </c>
      <c r="J97" s="53" t="s">
        <v>62</v>
      </c>
      <c r="M97" s="45"/>
      <c r="N97" s="44"/>
    </row>
    <row r="98" spans="1:14" ht="12.75">
      <c r="A98" s="40"/>
      <c r="C98" s="51" t="s">
        <v>63</v>
      </c>
      <c r="I98" s="54"/>
      <c r="J98" s="63"/>
      <c r="M98" s="45"/>
      <c r="N98" s="44"/>
    </row>
    <row r="99" spans="1:14" ht="12.75">
      <c r="A99" s="40"/>
      <c r="C99" s="51" t="s">
        <v>64</v>
      </c>
      <c r="I99" s="52">
        <f>K94</f>
        <v>0</v>
      </c>
      <c r="J99" s="53" t="s">
        <v>65</v>
      </c>
      <c r="K99" s="51" t="s">
        <v>66</v>
      </c>
      <c r="L99" s="52">
        <f>E94-K94</f>
        <v>0</v>
      </c>
      <c r="M99" s="64" t="s">
        <v>67</v>
      </c>
      <c r="N99" s="44"/>
    </row>
    <row r="100" spans="1:14" ht="12.75">
      <c r="A100" s="40"/>
      <c r="I100" s="54"/>
      <c r="J100" s="63"/>
      <c r="L100" s="54"/>
      <c r="M100" s="45"/>
      <c r="N100" s="44"/>
    </row>
    <row r="101" spans="1:14" ht="12.75">
      <c r="A101" s="62">
        <v>2</v>
      </c>
      <c r="B101" s="51" t="s">
        <v>68</v>
      </c>
      <c r="I101" s="54"/>
      <c r="J101" s="63"/>
      <c r="L101" s="54"/>
      <c r="M101" s="45"/>
      <c r="N101" s="44"/>
    </row>
    <row r="102" spans="1:14" ht="12.75">
      <c r="A102" s="40"/>
      <c r="C102" s="51" t="s">
        <v>69</v>
      </c>
      <c r="I102" s="52">
        <f>L99</f>
        <v>0</v>
      </c>
      <c r="J102" s="53" t="s">
        <v>70</v>
      </c>
      <c r="L102" s="54"/>
      <c r="M102" s="45"/>
      <c r="N102" s="44"/>
    </row>
    <row r="103" spans="1:14" ht="12.75">
      <c r="A103" s="40"/>
      <c r="C103" s="51" t="s">
        <v>71</v>
      </c>
      <c r="J103" s="63"/>
      <c r="L103" s="54"/>
      <c r="M103" s="45"/>
      <c r="N103" s="44"/>
    </row>
    <row r="104" spans="1:14" ht="12.75">
      <c r="A104" s="40"/>
      <c r="C104" s="51" t="s">
        <v>72</v>
      </c>
      <c r="I104" s="86">
        <v>0</v>
      </c>
      <c r="J104" s="53" t="s">
        <v>73</v>
      </c>
      <c r="L104" s="54"/>
      <c r="M104" s="45"/>
      <c r="N104" s="44"/>
    </row>
    <row r="105" spans="1:14" ht="12.75">
      <c r="A105" s="40"/>
      <c r="C105" s="51" t="s">
        <v>74</v>
      </c>
      <c r="J105" s="63"/>
      <c r="L105" s="54"/>
      <c r="M105" s="45"/>
      <c r="N105" s="44"/>
    </row>
    <row r="106" spans="1:14" ht="12.75">
      <c r="A106" s="40"/>
      <c r="C106" s="51" t="s">
        <v>75</v>
      </c>
      <c r="I106" s="85">
        <v>0</v>
      </c>
      <c r="J106" s="53" t="s">
        <v>76</v>
      </c>
      <c r="L106" s="52" t="e">
        <f>IF(I104&lt;=0,NA(),I102+I104/I106)</f>
        <v>#N/A</v>
      </c>
      <c r="M106" s="64" t="s">
        <v>77</v>
      </c>
      <c r="N106" s="44"/>
    </row>
    <row r="107" spans="1:14" ht="12.75">
      <c r="A107" s="40"/>
      <c r="J107" s="63"/>
      <c r="L107" s="54"/>
      <c r="M107" s="45"/>
      <c r="N107" s="44"/>
    </row>
    <row r="108" spans="1:14" ht="12.75">
      <c r="A108" s="62">
        <v>3</v>
      </c>
      <c r="B108" s="51" t="s">
        <v>78</v>
      </c>
      <c r="J108" s="63"/>
      <c r="L108" s="54"/>
      <c r="M108" s="45"/>
      <c r="N108" s="44"/>
    </row>
    <row r="109" spans="1:14" ht="12.75">
      <c r="A109" s="40"/>
      <c r="C109" s="51" t="s">
        <v>79</v>
      </c>
      <c r="I109" s="52">
        <f>F94</f>
        <v>0</v>
      </c>
      <c r="J109" s="53" t="s">
        <v>80</v>
      </c>
      <c r="L109" s="54"/>
      <c r="M109" s="45"/>
      <c r="N109" s="44"/>
    </row>
    <row r="110" spans="1:14" ht="12.75">
      <c r="A110" s="40"/>
      <c r="C110" s="51" t="s">
        <v>63</v>
      </c>
      <c r="I110" s="54"/>
      <c r="J110" s="63"/>
      <c r="L110" s="54"/>
      <c r="M110" s="45"/>
      <c r="N110" s="44"/>
    </row>
    <row r="111" spans="1:14" ht="12.75">
      <c r="A111" s="40"/>
      <c r="C111" s="51" t="s">
        <v>81</v>
      </c>
      <c r="I111" s="52">
        <f>L94</f>
        <v>0</v>
      </c>
      <c r="J111" s="53" t="s">
        <v>82</v>
      </c>
      <c r="L111" s="54"/>
      <c r="M111" s="45"/>
      <c r="N111" s="44"/>
    </row>
    <row r="112" spans="1:14" ht="13.5" thickBot="1">
      <c r="A112" s="40"/>
      <c r="C112" s="51" t="s">
        <v>63</v>
      </c>
      <c r="I112" s="54"/>
      <c r="J112" s="63"/>
      <c r="L112" s="54"/>
      <c r="M112" s="45"/>
      <c r="N112" s="44"/>
    </row>
    <row r="113" spans="1:14" ht="12.75">
      <c r="A113" s="40"/>
      <c r="C113" s="66" t="s">
        <v>83</v>
      </c>
      <c r="D113" s="67"/>
      <c r="E113" s="67"/>
      <c r="F113" s="67"/>
      <c r="G113" s="67"/>
      <c r="H113" s="67"/>
      <c r="I113" s="68">
        <f>L99</f>
        <v>0</v>
      </c>
      <c r="J113" s="53" t="s">
        <v>84</v>
      </c>
      <c r="L113" s="54"/>
      <c r="M113" s="45"/>
      <c r="N113" s="44"/>
    </row>
    <row r="114" spans="1:14" ht="12.75">
      <c r="A114" s="40"/>
      <c r="C114" s="69" t="s">
        <v>85</v>
      </c>
      <c r="I114" s="70"/>
      <c r="J114" s="63"/>
      <c r="L114" s="54"/>
      <c r="M114" s="45"/>
      <c r="N114" s="44"/>
    </row>
    <row r="115" spans="1:14" ht="13.5" thickBot="1">
      <c r="A115" s="40"/>
      <c r="C115" s="71" t="s">
        <v>86</v>
      </c>
      <c r="D115" s="72"/>
      <c r="E115" s="72"/>
      <c r="F115" s="72"/>
      <c r="G115" s="72"/>
      <c r="H115" s="72"/>
      <c r="I115" s="87">
        <v>0</v>
      </c>
      <c r="J115" s="53" t="s">
        <v>87</v>
      </c>
      <c r="L115" s="52">
        <f>I109-I111-(I113*I115)</f>
        <v>0</v>
      </c>
      <c r="M115" s="64" t="s">
        <v>88</v>
      </c>
      <c r="N115" s="44"/>
    </row>
    <row r="116" spans="1:14" ht="12.75">
      <c r="A116" s="40"/>
      <c r="L116" s="54"/>
      <c r="M116" s="45"/>
      <c r="N116" s="44"/>
    </row>
    <row r="117" spans="1:14" ht="12.75">
      <c r="A117" s="62">
        <v>4</v>
      </c>
      <c r="B117" s="51" t="s">
        <v>89</v>
      </c>
      <c r="L117" s="54"/>
      <c r="M117" s="45"/>
      <c r="N117" s="44"/>
    </row>
    <row r="118" spans="1:14" ht="13.5" thickBot="1">
      <c r="A118" s="74"/>
      <c r="B118" s="31"/>
      <c r="C118" s="32" t="s">
        <v>90</v>
      </c>
      <c r="D118" s="31"/>
      <c r="E118" s="88">
        <v>0</v>
      </c>
      <c r="F118" s="32" t="s">
        <v>91</v>
      </c>
      <c r="G118" s="31"/>
      <c r="H118" s="76" t="s">
        <v>92</v>
      </c>
      <c r="I118" s="78">
        <f>L115</f>
        <v>0</v>
      </c>
      <c r="J118" s="31"/>
      <c r="K118" s="32" t="s">
        <v>93</v>
      </c>
      <c r="L118" s="78" t="e">
        <f>IF(E118&lt;=0,NA(),E118/I118)</f>
        <v>#N/A</v>
      </c>
      <c r="M118" s="79" t="s">
        <v>94</v>
      </c>
      <c r="N118" s="44"/>
    </row>
    <row r="119" spans="1:14" ht="13.5" thickTop="1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</row>
  </sheetData>
  <sheetProtection/>
  <mergeCells count="40">
    <mergeCell ref="B90:D90"/>
    <mergeCell ref="H90:J90"/>
    <mergeCell ref="B91:D91"/>
    <mergeCell ref="H91:J91"/>
    <mergeCell ref="B87:D87"/>
    <mergeCell ref="H87:J87"/>
    <mergeCell ref="B88:D88"/>
    <mergeCell ref="H88:J88"/>
    <mergeCell ref="B89:D89"/>
    <mergeCell ref="H89:J89"/>
    <mergeCell ref="B84:D84"/>
    <mergeCell ref="H84:J84"/>
    <mergeCell ref="B85:D85"/>
    <mergeCell ref="H85:J85"/>
    <mergeCell ref="B86:D86"/>
    <mergeCell ref="H86:J86"/>
    <mergeCell ref="B78:D78"/>
    <mergeCell ref="H78:J78"/>
    <mergeCell ref="B82:D82"/>
    <mergeCell ref="H82:J82"/>
    <mergeCell ref="B83:D83"/>
    <mergeCell ref="H83:J83"/>
    <mergeCell ref="B75:D75"/>
    <mergeCell ref="H75:J75"/>
    <mergeCell ref="B76:D76"/>
    <mergeCell ref="H76:J76"/>
    <mergeCell ref="B77:D77"/>
    <mergeCell ref="H77:J77"/>
    <mergeCell ref="B72:D72"/>
    <mergeCell ref="H72:J72"/>
    <mergeCell ref="B73:D73"/>
    <mergeCell ref="H73:J73"/>
    <mergeCell ref="B74:D74"/>
    <mergeCell ref="H74:J74"/>
    <mergeCell ref="B69:D69"/>
    <mergeCell ref="H69:J69"/>
    <mergeCell ref="B70:D70"/>
    <mergeCell ref="H70:J70"/>
    <mergeCell ref="B71:D71"/>
    <mergeCell ref="H71:J71"/>
  </mergeCells>
  <printOptions/>
  <pageMargins left="0.4" right="0.4" top="0.333" bottom="0.333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E44" sqref="E44"/>
    </sheetView>
  </sheetViews>
  <sheetFormatPr defaultColWidth="9.140625" defaultRowHeight="12.75"/>
  <cols>
    <col min="1" max="1" width="15.28125" style="0" customWidth="1"/>
    <col min="2" max="2" width="7.421875" style="0" customWidth="1"/>
    <col min="3" max="3" width="12.28125" style="0" bestFit="1" customWidth="1"/>
    <col min="4" max="4" width="10.421875" style="0" customWidth="1"/>
    <col min="5" max="5" width="12.28125" style="0" bestFit="1" customWidth="1"/>
  </cols>
  <sheetData>
    <row r="1" spans="1:2" ht="18">
      <c r="A1" s="1" t="s">
        <v>96</v>
      </c>
      <c r="B1" s="2"/>
    </row>
    <row r="2" ht="12.75" hidden="1">
      <c r="A2" t="s">
        <v>97</v>
      </c>
    </row>
    <row r="3" ht="12.75" hidden="1">
      <c r="A3" t="s">
        <v>98</v>
      </c>
    </row>
    <row r="4" spans="1:2" ht="12.75" hidden="1">
      <c r="A4" s="89" t="s">
        <v>99</v>
      </c>
      <c r="B4" s="89"/>
    </row>
    <row r="5" spans="1:2" ht="12.75" hidden="1">
      <c r="A5" s="90">
        <v>38677</v>
      </c>
      <c r="B5" s="90"/>
    </row>
    <row r="6" spans="1:4" ht="12.75">
      <c r="A6" s="91" t="s">
        <v>100</v>
      </c>
      <c r="B6" s="92"/>
      <c r="C6" s="91"/>
      <c r="D6" s="91"/>
    </row>
    <row r="7" spans="1:5" ht="12.75">
      <c r="A7" s="93" t="s">
        <v>101</v>
      </c>
      <c r="B7" s="94"/>
      <c r="C7" s="93"/>
      <c r="D7" s="93"/>
      <c r="E7" s="93"/>
    </row>
    <row r="8" spans="1:2" ht="12.75">
      <c r="A8" s="89"/>
      <c r="B8" s="89"/>
    </row>
    <row r="9" spans="4:5" ht="12.75">
      <c r="D9" s="95" t="s">
        <v>102</v>
      </c>
      <c r="E9" s="95" t="s">
        <v>103</v>
      </c>
    </row>
    <row r="10" spans="1:11" ht="12.75">
      <c r="A10" s="95" t="s">
        <v>104</v>
      </c>
      <c r="B10" s="95"/>
      <c r="C10" s="96">
        <v>306</v>
      </c>
      <c r="D10" s="97"/>
      <c r="E10" s="98">
        <f>+C10*(1+D10)</f>
        <v>306</v>
      </c>
      <c r="K10" s="99"/>
    </row>
    <row r="11" spans="3:11" ht="12.75">
      <c r="C11" s="100"/>
      <c r="E11" s="100"/>
      <c r="K11" s="99"/>
    </row>
    <row r="12" spans="1:11" ht="12.75">
      <c r="A12" s="95" t="s">
        <v>105</v>
      </c>
      <c r="B12" s="95"/>
      <c r="C12" s="100"/>
      <c r="E12" s="100"/>
      <c r="K12" s="99"/>
    </row>
    <row r="13" spans="1:11" ht="12.75">
      <c r="A13" s="101" t="s">
        <v>106</v>
      </c>
      <c r="C13" s="102">
        <v>97</v>
      </c>
      <c r="D13" s="97">
        <v>-0.05</v>
      </c>
      <c r="E13" s="100">
        <f>+C13*(1+D13)</f>
        <v>92.14999999999999</v>
      </c>
      <c r="K13" s="99"/>
    </row>
    <row r="14" spans="1:5" ht="12.75">
      <c r="A14" s="101" t="s">
        <v>107</v>
      </c>
      <c r="C14" s="102">
        <v>53</v>
      </c>
      <c r="D14" s="97"/>
      <c r="E14" s="100">
        <f>+C14*(1+D14)</f>
        <v>53</v>
      </c>
    </row>
    <row r="15" spans="1:5" ht="12.75">
      <c r="A15" t="s">
        <v>22</v>
      </c>
      <c r="C15" s="102">
        <v>33</v>
      </c>
      <c r="D15" s="97">
        <v>-0.05</v>
      </c>
      <c r="E15" s="100">
        <f>+C15*(1+D15)</f>
        <v>31.349999999999998</v>
      </c>
    </row>
    <row r="16" spans="1:5" ht="12.75">
      <c r="A16" t="s">
        <v>108</v>
      </c>
      <c r="C16" s="102">
        <v>80</v>
      </c>
      <c r="D16" s="97">
        <v>0.25</v>
      </c>
      <c r="E16" s="100">
        <f>+C16*(1+D16)</f>
        <v>100</v>
      </c>
    </row>
    <row r="17" spans="1:5" ht="12.75">
      <c r="A17" s="95" t="s">
        <v>109</v>
      </c>
      <c r="B17" s="95"/>
      <c r="C17" s="98">
        <f>SUM(C13:C16)</f>
        <v>263</v>
      </c>
      <c r="D17" s="101"/>
      <c r="E17" s="98">
        <f>SUM(E13:E16)</f>
        <v>276.5</v>
      </c>
    </row>
    <row r="18" spans="3:5" ht="12.75">
      <c r="C18" s="100"/>
      <c r="E18" s="100"/>
    </row>
    <row r="19" spans="1:5" ht="12.75">
      <c r="A19" s="95" t="s">
        <v>110</v>
      </c>
      <c r="B19" s="95"/>
      <c r="C19" s="98">
        <f>+C10-C17</f>
        <v>43</v>
      </c>
      <c r="E19" s="98">
        <f>+E10-E17</f>
        <v>29.5</v>
      </c>
    </row>
    <row r="20" spans="1:6" ht="12.75">
      <c r="A20" s="101" t="s">
        <v>111</v>
      </c>
      <c r="B20" s="103">
        <v>0.15</v>
      </c>
      <c r="C20" s="100">
        <f>+C19*B20</f>
        <v>6.45</v>
      </c>
      <c r="E20" s="100">
        <f>+E19*B20</f>
        <v>4.425</v>
      </c>
      <c r="F20" s="95" t="s">
        <v>112</v>
      </c>
    </row>
    <row r="21" spans="1:6" ht="12.75">
      <c r="A21" s="95" t="s">
        <v>113</v>
      </c>
      <c r="B21" s="95"/>
      <c r="C21" s="98">
        <f>+C19-C20</f>
        <v>36.55</v>
      </c>
      <c r="E21" s="98">
        <f>+E19-E20</f>
        <v>25.075</v>
      </c>
      <c r="F21" s="104">
        <f>+(E21-C21)/C21</f>
        <v>-0.31395348837209297</v>
      </c>
    </row>
    <row r="23" spans="1:5" ht="12.75">
      <c r="A23" t="s">
        <v>114</v>
      </c>
      <c r="B23" s="14"/>
      <c r="C23" s="14"/>
      <c r="D23" s="14"/>
      <c r="E23" s="14"/>
    </row>
    <row r="24" spans="1:5" ht="12.75">
      <c r="A24" t="s">
        <v>115</v>
      </c>
      <c r="B24" s="14"/>
      <c r="C24" s="14"/>
      <c r="D24" s="14"/>
      <c r="E24" s="14"/>
    </row>
    <row r="25" ht="12.75">
      <c r="A25" t="s">
        <v>116</v>
      </c>
    </row>
    <row r="26" ht="12.75">
      <c r="A26" t="s">
        <v>117</v>
      </c>
    </row>
    <row r="27" ht="12.75">
      <c r="A27" t="s">
        <v>118</v>
      </c>
    </row>
    <row r="28" ht="12.75">
      <c r="A28" t="s">
        <v>119</v>
      </c>
    </row>
    <row r="29" ht="12.75">
      <c r="A29" t="s">
        <v>120</v>
      </c>
    </row>
    <row r="30" ht="12.75">
      <c r="A30" s="105" t="s">
        <v>121</v>
      </c>
    </row>
    <row r="31" ht="12.75">
      <c r="A31" t="s">
        <v>122</v>
      </c>
    </row>
  </sheetData>
  <sheetProtection/>
  <hyperlinks>
    <hyperlink ref="A4" r:id="rId1" display="ruby.ward@usu.edu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Utah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bruceg</dc:creator>
  <cp:keywords/>
  <dc:description/>
  <cp:lastModifiedBy>usuapec</cp:lastModifiedBy>
  <cp:lastPrinted>2008-02-18T19:14:12Z</cp:lastPrinted>
  <dcterms:created xsi:type="dcterms:W3CDTF">2007-02-19T23:10:17Z</dcterms:created>
  <dcterms:modified xsi:type="dcterms:W3CDTF">2017-10-24T23:21:51Z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