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Budget" sheetId="1" r:id="rId1"/>
    <sheet name="Assumptions" sheetId="2" r:id="rId2"/>
  </sheets>
  <definedNames/>
  <calcPr fullCalcOnLoad="1"/>
</workbook>
</file>

<file path=xl/sharedStrings.xml><?xml version="1.0" encoding="utf-8"?>
<sst xmlns="http://schemas.openxmlformats.org/spreadsheetml/2006/main" count="84" uniqueCount="60">
  <si>
    <t>Utah State University</t>
  </si>
  <si>
    <t>Extension Econmics</t>
  </si>
  <si>
    <t>Receipts</t>
  </si>
  <si>
    <t>Milk Sales</t>
  </si>
  <si>
    <t>Sale of Bull Calves</t>
  </si>
  <si>
    <t>Sale of Heifer Calves</t>
  </si>
  <si>
    <t>Sale of Cull Cows</t>
  </si>
  <si>
    <t>Unit</t>
  </si>
  <si>
    <t>Price or Cost/Unit</t>
  </si>
  <si>
    <t>Number of Units/Cow</t>
  </si>
  <si>
    <t>Value or Cost/Cow</t>
  </si>
  <si>
    <t>Value or Cost/cwt</t>
  </si>
  <si>
    <t>Your Dairy</t>
  </si>
  <si>
    <t>Cwt</t>
  </si>
  <si>
    <t>Head</t>
  </si>
  <si>
    <t>Total Receipts</t>
  </si>
  <si>
    <t>Operating Expenses</t>
  </si>
  <si>
    <t>Feed</t>
  </si>
  <si>
    <t>Hay</t>
  </si>
  <si>
    <t>Corn Silage</t>
  </si>
  <si>
    <t>Supplies</t>
  </si>
  <si>
    <t>Assumptions</t>
  </si>
  <si>
    <t>Average number of cows in herd</t>
  </si>
  <si>
    <t>Average annual production per cow</t>
  </si>
  <si>
    <t>Herd</t>
  </si>
  <si>
    <t>Replacement rate</t>
  </si>
  <si>
    <t>Cull loss rate</t>
  </si>
  <si>
    <t>Mortality Rate</t>
  </si>
  <si>
    <t>Replacement Cost</t>
  </si>
  <si>
    <t>Utilities</t>
  </si>
  <si>
    <t>Veterinary and Medicine</t>
  </si>
  <si>
    <t>Breeding</t>
  </si>
  <si>
    <t>Custom Hire</t>
  </si>
  <si>
    <t>Repairs</t>
  </si>
  <si>
    <t>Hired Labor</t>
  </si>
  <si>
    <t>Fuel and Oil</t>
  </si>
  <si>
    <t>Bedding</t>
  </si>
  <si>
    <t>Property taxes</t>
  </si>
  <si>
    <t>Insurance</t>
  </si>
  <si>
    <t>Record Keeping</t>
  </si>
  <si>
    <t>Dues and Fees</t>
  </si>
  <si>
    <t>Misc.</t>
  </si>
  <si>
    <t>Ton</t>
  </si>
  <si>
    <t>Income Above Operating Expenses</t>
  </si>
  <si>
    <t>Total Operating Expenses</t>
  </si>
  <si>
    <t>Total Expenses</t>
  </si>
  <si>
    <t>Returns to Operator Labor, Management and Equity</t>
  </si>
  <si>
    <t>DHIA</t>
  </si>
  <si>
    <t>Marketing</t>
  </si>
  <si>
    <t>Milk Hauling</t>
  </si>
  <si>
    <t>Operating Interest</t>
  </si>
  <si>
    <t>Interest</t>
  </si>
  <si>
    <t>Total Feed</t>
  </si>
  <si>
    <t>Depreciation (mach and bldgs)</t>
  </si>
  <si>
    <t>Grain and Concentrates</t>
  </si>
  <si>
    <t>Ownership Expenses</t>
  </si>
  <si>
    <t>Total Ownership Expenses</t>
  </si>
  <si>
    <t>Cwt.</t>
  </si>
  <si>
    <t>Percent of Barn Capacity</t>
  </si>
  <si>
    <t xml:space="preserve">Receipts and Expenses values were estimated using averages from financial data submitted by nine dairy farms across Utah during 2007.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</si>
</sst>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0000"/>
    <numFmt numFmtId="166" formatCode="0.0%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4" fontId="41" fillId="0" borderId="0" xfId="0" applyNumberFormat="1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66" fontId="0" fillId="0" borderId="0" xfId="0" applyNumberFormat="1" applyAlignment="1">
      <alignment/>
    </xf>
    <xf numFmtId="2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tabSelected="1" zoomScalePageLayoutView="0" workbookViewId="0" topLeftCell="A1">
      <selection activeCell="R23" sqref="R23"/>
    </sheetView>
  </sheetViews>
  <sheetFormatPr defaultColWidth="9.140625" defaultRowHeight="12.75"/>
  <cols>
    <col min="1" max="1" width="3.421875" style="0" customWidth="1"/>
    <col min="2" max="2" width="3.00390625" style="1" customWidth="1"/>
    <col min="3" max="3" width="6.57421875" style="0" customWidth="1"/>
    <col min="4" max="4" width="20.8515625" style="0" bestFit="1" customWidth="1"/>
    <col min="5" max="5" width="6.421875" style="0" customWidth="1"/>
    <col min="6" max="6" width="1.57421875" style="0" customWidth="1"/>
    <col min="7" max="7" width="8.8515625" style="5" customWidth="1"/>
    <col min="8" max="8" width="2.8515625" style="5" customWidth="1"/>
    <col min="9" max="9" width="9.140625" style="11" customWidth="1"/>
    <col min="10" max="10" width="3.57421875" style="0" customWidth="1"/>
    <col min="11" max="11" width="10.57421875" style="5" customWidth="1"/>
    <col min="12" max="12" width="1.8515625" style="5" customWidth="1"/>
    <col min="13" max="13" width="10.28125" style="5" customWidth="1"/>
    <col min="14" max="14" width="3.421875" style="5" customWidth="1"/>
    <col min="15" max="15" width="9.140625" style="5" customWidth="1"/>
  </cols>
  <sheetData>
    <row r="1" ht="12.75">
      <c r="A1" s="1" t="s">
        <v>0</v>
      </c>
    </row>
    <row r="2" ht="12.75">
      <c r="A2" s="1" t="s">
        <v>1</v>
      </c>
    </row>
    <row r="4" spans="2:15" s="3" customFormat="1" ht="25.5">
      <c r="B4" s="2" t="s">
        <v>2</v>
      </c>
      <c r="E4" s="25" t="s">
        <v>7</v>
      </c>
      <c r="F4" s="25"/>
      <c r="G4" s="24" t="s">
        <v>8</v>
      </c>
      <c r="H4" s="24"/>
      <c r="I4" s="22" t="s">
        <v>9</v>
      </c>
      <c r="J4" s="23"/>
      <c r="K4" s="24" t="s">
        <v>10</v>
      </c>
      <c r="L4" s="24"/>
      <c r="M4" s="24" t="s">
        <v>11</v>
      </c>
      <c r="N4" s="24"/>
      <c r="O4" s="15" t="s">
        <v>12</v>
      </c>
    </row>
    <row r="5" spans="2:15" s="3" customFormat="1" ht="12.75">
      <c r="B5" s="2"/>
      <c r="G5" s="6"/>
      <c r="H5" s="6"/>
      <c r="I5" s="13"/>
      <c r="J5" s="14"/>
      <c r="K5" s="6"/>
      <c r="L5" s="6"/>
      <c r="M5" s="6"/>
      <c r="N5" s="6"/>
      <c r="O5" s="6"/>
    </row>
    <row r="6" spans="3:15" ht="13.5" thickBot="1">
      <c r="C6" t="s">
        <v>3</v>
      </c>
      <c r="E6" t="s">
        <v>13</v>
      </c>
      <c r="G6" s="5">
        <v>18.4</v>
      </c>
      <c r="I6" s="11">
        <v>214.42</v>
      </c>
      <c r="K6" s="28">
        <f>G6*I6</f>
        <v>3945.3279999999995</v>
      </c>
      <c r="M6" s="5">
        <f>K6/$I$6</f>
        <v>18.4</v>
      </c>
      <c r="O6" s="9"/>
    </row>
    <row r="7" spans="3:15" ht="13.5" thickBot="1">
      <c r="C7" t="s">
        <v>5</v>
      </c>
      <c r="E7" t="s">
        <v>14</v>
      </c>
      <c r="G7" s="5">
        <v>128.96</v>
      </c>
      <c r="I7" s="11">
        <v>0.44</v>
      </c>
      <c r="K7" s="28">
        <f>G7*I7</f>
        <v>56.7424</v>
      </c>
      <c r="M7" s="5">
        <f>K7/$I$6</f>
        <v>0.264632030594161</v>
      </c>
      <c r="O7" s="10"/>
    </row>
    <row r="8" spans="3:15" ht="13.5" thickBot="1">
      <c r="C8" t="s">
        <v>4</v>
      </c>
      <c r="E8" t="s">
        <v>14</v>
      </c>
      <c r="G8" s="5">
        <v>97.38</v>
      </c>
      <c r="I8" s="11">
        <v>0.44</v>
      </c>
      <c r="K8" s="28">
        <f>G8*I8</f>
        <v>42.8472</v>
      </c>
      <c r="M8" s="5">
        <f>K8/$I$6</f>
        <v>0.19982837421882288</v>
      </c>
      <c r="O8" s="10"/>
    </row>
    <row r="9" spans="3:15" ht="13.5" thickBot="1">
      <c r="C9" t="s">
        <v>6</v>
      </c>
      <c r="E9" t="s">
        <v>14</v>
      </c>
      <c r="G9" s="5">
        <v>571.27</v>
      </c>
      <c r="I9" s="11">
        <v>0.15</v>
      </c>
      <c r="K9" s="28">
        <f>G9*I9</f>
        <v>85.6905</v>
      </c>
      <c r="M9" s="5">
        <f>K9/$I$6</f>
        <v>0.39963855983583624</v>
      </c>
      <c r="O9" s="10"/>
    </row>
    <row r="10" ht="12.75">
      <c r="K10" s="28"/>
    </row>
    <row r="11" spans="3:15" s="1" customFormat="1" ht="13.5" thickBot="1">
      <c r="C11" s="1" t="s">
        <v>15</v>
      </c>
      <c r="G11" s="7"/>
      <c r="H11" s="7"/>
      <c r="I11" s="12"/>
      <c r="K11" s="29">
        <f>SUM(K6:K10)</f>
        <v>4130.6080999999995</v>
      </c>
      <c r="L11" s="7"/>
      <c r="M11" s="7">
        <f>SUM(M6:M10)</f>
        <v>19.264098964648817</v>
      </c>
      <c r="N11" s="7"/>
      <c r="O11" s="16"/>
    </row>
    <row r="12" ht="12.75">
      <c r="K12" s="28"/>
    </row>
    <row r="13" spans="2:11" ht="12.75">
      <c r="B13" s="1" t="s">
        <v>16</v>
      </c>
      <c r="K13" s="28"/>
    </row>
    <row r="14" spans="3:15" ht="12.75">
      <c r="C14" t="s">
        <v>17</v>
      </c>
      <c r="K14" s="28"/>
      <c r="O14" s="8"/>
    </row>
    <row r="15" spans="4:17" ht="13.5" thickBot="1">
      <c r="D15" t="s">
        <v>18</v>
      </c>
      <c r="E15" t="s">
        <v>42</v>
      </c>
      <c r="G15" s="5">
        <v>123.89</v>
      </c>
      <c r="I15" s="11">
        <v>2.7</v>
      </c>
      <c r="K15" s="28">
        <f>G15*I15</f>
        <v>334.50300000000004</v>
      </c>
      <c r="M15" s="5">
        <f>K15/$I$6</f>
        <v>1.5600363772036194</v>
      </c>
      <c r="O15" s="9"/>
      <c r="Q15" s="5"/>
    </row>
    <row r="16" spans="4:17" ht="13.5" thickBot="1">
      <c r="D16" t="s">
        <v>19</v>
      </c>
      <c r="E16" t="s">
        <v>42</v>
      </c>
      <c r="G16" s="5">
        <v>36.89</v>
      </c>
      <c r="I16" s="11">
        <v>4.1</v>
      </c>
      <c r="K16" s="28">
        <f>G16*I16</f>
        <v>151.249</v>
      </c>
      <c r="M16" s="5">
        <f>K16/$I$6</f>
        <v>0.7053866243820539</v>
      </c>
      <c r="O16" s="10"/>
      <c r="Q16" s="18"/>
    </row>
    <row r="17" spans="4:17" ht="13.5" thickBot="1">
      <c r="D17" t="s">
        <v>54</v>
      </c>
      <c r="E17" t="s">
        <v>57</v>
      </c>
      <c r="G17" s="5">
        <v>11.59</v>
      </c>
      <c r="I17" s="11">
        <v>101.18</v>
      </c>
      <c r="K17" s="28">
        <f>G17*I17</f>
        <v>1172.6762</v>
      </c>
      <c r="M17" s="5">
        <f>K17/$I$6</f>
        <v>5.469061654696391</v>
      </c>
      <c r="O17" s="10"/>
      <c r="Q17" s="5"/>
    </row>
    <row r="18" spans="4:15" ht="13.5" thickBot="1">
      <c r="D18" t="s">
        <v>52</v>
      </c>
      <c r="K18" s="28">
        <f>SUM(K15:K17)</f>
        <v>1658.4282000000003</v>
      </c>
      <c r="M18" s="5">
        <f>K18/$I$6</f>
        <v>7.734484656282065</v>
      </c>
      <c r="O18" s="9"/>
    </row>
    <row r="19" spans="3:15" ht="13.5" thickBot="1">
      <c r="C19" t="s">
        <v>31</v>
      </c>
      <c r="E19" t="s">
        <v>14</v>
      </c>
      <c r="G19" s="5">
        <v>44.18</v>
      </c>
      <c r="I19" s="11">
        <v>1</v>
      </c>
      <c r="K19" s="28">
        <f aca="true" t="shared" si="0" ref="K19:K35">G19*I19</f>
        <v>44.18</v>
      </c>
      <c r="M19" s="5">
        <f aca="true" t="shared" si="1" ref="M19:M35">K19/$I$6</f>
        <v>0.20604421229362935</v>
      </c>
      <c r="O19" s="10"/>
    </row>
    <row r="20" spans="3:15" ht="13.5" thickBot="1">
      <c r="C20" t="s">
        <v>30</v>
      </c>
      <c r="E20" t="s">
        <v>14</v>
      </c>
      <c r="G20" s="5">
        <v>78.27</v>
      </c>
      <c r="I20" s="11">
        <v>1</v>
      </c>
      <c r="K20" s="28">
        <f t="shared" si="0"/>
        <v>78.27</v>
      </c>
      <c r="M20" s="5">
        <f t="shared" si="1"/>
        <v>0.36503124708516</v>
      </c>
      <c r="O20" s="10"/>
    </row>
    <row r="21" spans="3:15" ht="13.5" thickBot="1">
      <c r="C21" t="s">
        <v>20</v>
      </c>
      <c r="E21" t="s">
        <v>14</v>
      </c>
      <c r="G21" s="5">
        <v>118.53</v>
      </c>
      <c r="I21" s="11">
        <v>1</v>
      </c>
      <c r="K21" s="28">
        <f t="shared" si="0"/>
        <v>118.53</v>
      </c>
      <c r="M21" s="5">
        <f t="shared" si="1"/>
        <v>0.5527935826881821</v>
      </c>
      <c r="O21" s="10"/>
    </row>
    <row r="22" spans="3:15" ht="13.5" thickBot="1">
      <c r="C22" t="s">
        <v>47</v>
      </c>
      <c r="E22" t="s">
        <v>14</v>
      </c>
      <c r="G22" s="5">
        <v>17.33</v>
      </c>
      <c r="I22" s="11">
        <v>1</v>
      </c>
      <c r="K22" s="28">
        <f t="shared" si="0"/>
        <v>17.33</v>
      </c>
      <c r="M22" s="5">
        <f t="shared" si="1"/>
        <v>0.08082268445107732</v>
      </c>
      <c r="O22" s="10"/>
    </row>
    <row r="23" spans="3:15" ht="13.5" thickBot="1">
      <c r="C23" t="s">
        <v>35</v>
      </c>
      <c r="E23" t="s">
        <v>14</v>
      </c>
      <c r="G23" s="5">
        <v>38.32</v>
      </c>
      <c r="I23" s="11">
        <v>1</v>
      </c>
      <c r="K23" s="28">
        <f t="shared" si="0"/>
        <v>38.32</v>
      </c>
      <c r="M23" s="5">
        <f t="shared" si="1"/>
        <v>0.17871467213879302</v>
      </c>
      <c r="O23" s="10"/>
    </row>
    <row r="24" spans="3:15" ht="13.5" thickBot="1">
      <c r="C24" t="s">
        <v>33</v>
      </c>
      <c r="E24" t="s">
        <v>14</v>
      </c>
      <c r="G24" s="5">
        <v>98.46</v>
      </c>
      <c r="I24" s="11">
        <v>1</v>
      </c>
      <c r="K24" s="28">
        <f t="shared" si="0"/>
        <v>98.46</v>
      </c>
      <c r="M24" s="5">
        <f t="shared" si="1"/>
        <v>0.4591922395298946</v>
      </c>
      <c r="O24" s="10"/>
    </row>
    <row r="25" spans="3:15" ht="13.5" thickBot="1">
      <c r="C25" t="s">
        <v>32</v>
      </c>
      <c r="E25" t="s">
        <v>14</v>
      </c>
      <c r="G25" s="5">
        <v>9.7</v>
      </c>
      <c r="I25" s="11">
        <v>1</v>
      </c>
      <c r="K25" s="28">
        <f t="shared" si="0"/>
        <v>9.7</v>
      </c>
      <c r="M25" s="5">
        <f t="shared" si="1"/>
        <v>0.045238317321145416</v>
      </c>
      <c r="O25" s="10"/>
    </row>
    <row r="26" spans="3:15" ht="13.5" thickBot="1">
      <c r="C26" t="s">
        <v>49</v>
      </c>
      <c r="E26" t="s">
        <v>14</v>
      </c>
      <c r="G26" s="5">
        <v>128.06</v>
      </c>
      <c r="I26" s="11">
        <v>1</v>
      </c>
      <c r="K26" s="28">
        <f t="shared" si="0"/>
        <v>128.06</v>
      </c>
      <c r="M26" s="5">
        <f>K26/$I$6</f>
        <v>0.5972390635201941</v>
      </c>
      <c r="O26" s="10"/>
    </row>
    <row r="27" spans="3:15" ht="13.5" thickBot="1">
      <c r="C27" t="s">
        <v>48</v>
      </c>
      <c r="E27" t="s">
        <v>14</v>
      </c>
      <c r="G27" s="5">
        <v>136.36</v>
      </c>
      <c r="I27" s="11">
        <v>1</v>
      </c>
      <c r="K27" s="28">
        <f t="shared" si="0"/>
        <v>136.36</v>
      </c>
      <c r="M27" s="5">
        <f t="shared" si="1"/>
        <v>0.6359481391661227</v>
      </c>
      <c r="O27" s="10"/>
    </row>
    <row r="28" spans="3:15" ht="13.5" thickBot="1">
      <c r="C28" t="s">
        <v>36</v>
      </c>
      <c r="E28" t="s">
        <v>14</v>
      </c>
      <c r="G28" s="5">
        <v>13.06</v>
      </c>
      <c r="I28" s="11">
        <v>1</v>
      </c>
      <c r="K28" s="28">
        <f t="shared" si="0"/>
        <v>13.06</v>
      </c>
      <c r="M28" s="5">
        <f t="shared" si="1"/>
        <v>0.060908497341665896</v>
      </c>
      <c r="O28" s="10"/>
    </row>
    <row r="29" spans="3:16" ht="13.5" thickBot="1">
      <c r="C29" t="s">
        <v>28</v>
      </c>
      <c r="E29" t="s">
        <v>14</v>
      </c>
      <c r="G29" s="5">
        <v>1446.43</v>
      </c>
      <c r="I29" s="11">
        <v>0.242</v>
      </c>
      <c r="K29" s="28">
        <f t="shared" si="0"/>
        <v>350.03606</v>
      </c>
      <c r="M29" s="5">
        <f t="shared" si="1"/>
        <v>1.6324785934147936</v>
      </c>
      <c r="O29" s="10"/>
      <c r="P29" s="5"/>
    </row>
    <row r="30" spans="3:16" ht="13.5" thickBot="1">
      <c r="C30" t="s">
        <v>34</v>
      </c>
      <c r="E30" t="s">
        <v>14</v>
      </c>
      <c r="G30" s="5">
        <v>250.26</v>
      </c>
      <c r="I30" s="11">
        <v>1</v>
      </c>
      <c r="K30" s="28">
        <f t="shared" si="0"/>
        <v>250.26</v>
      </c>
      <c r="M30" s="5">
        <f>K30/$I$6</f>
        <v>1.1671485868855518</v>
      </c>
      <c r="O30" s="9"/>
      <c r="P30" s="5"/>
    </row>
    <row r="31" spans="3:15" ht="13.5" thickBot="1">
      <c r="C31" t="s">
        <v>29</v>
      </c>
      <c r="E31" t="s">
        <v>14</v>
      </c>
      <c r="G31" s="5">
        <v>43.08</v>
      </c>
      <c r="I31" s="11">
        <v>1</v>
      </c>
      <c r="K31" s="28">
        <f t="shared" si="0"/>
        <v>43.08</v>
      </c>
      <c r="M31" s="5">
        <f t="shared" si="1"/>
        <v>0.20091409383453038</v>
      </c>
      <c r="O31" s="10"/>
    </row>
    <row r="32" spans="3:15" ht="13.5" thickBot="1">
      <c r="C32" t="s">
        <v>39</v>
      </c>
      <c r="E32" t="s">
        <v>14</v>
      </c>
      <c r="G32" s="5">
        <v>14</v>
      </c>
      <c r="I32" s="11">
        <v>1</v>
      </c>
      <c r="K32" s="28">
        <f t="shared" si="0"/>
        <v>14</v>
      </c>
      <c r="M32" s="5">
        <f t="shared" si="1"/>
        <v>0.06529241675216864</v>
      </c>
      <c r="O32" s="10"/>
    </row>
    <row r="33" spans="3:15" ht="13.5" thickBot="1">
      <c r="C33" t="s">
        <v>40</v>
      </c>
      <c r="E33" t="s">
        <v>14</v>
      </c>
      <c r="G33" s="5">
        <v>15</v>
      </c>
      <c r="I33" s="11">
        <v>1</v>
      </c>
      <c r="K33" s="28">
        <f t="shared" si="0"/>
        <v>15</v>
      </c>
      <c r="M33" s="5">
        <f t="shared" si="1"/>
        <v>0.06995616080589498</v>
      </c>
      <c r="O33" s="10"/>
    </row>
    <row r="34" spans="3:15" ht="13.5" thickBot="1">
      <c r="C34" t="s">
        <v>50</v>
      </c>
      <c r="E34" t="s">
        <v>14</v>
      </c>
      <c r="G34" s="5">
        <v>12.28</v>
      </c>
      <c r="I34" s="11">
        <v>1</v>
      </c>
      <c r="K34" s="28">
        <f t="shared" si="0"/>
        <v>12.28</v>
      </c>
      <c r="M34" s="5">
        <f>K34/$I$6</f>
        <v>0.05727077697975935</v>
      </c>
      <c r="O34" s="10"/>
    </row>
    <row r="35" spans="3:15" ht="13.5" thickBot="1">
      <c r="C35" t="s">
        <v>41</v>
      </c>
      <c r="E35" t="s">
        <v>14</v>
      </c>
      <c r="G35" s="5">
        <v>6.39</v>
      </c>
      <c r="I35" s="11">
        <v>1</v>
      </c>
      <c r="K35" s="28">
        <f t="shared" si="0"/>
        <v>6.39</v>
      </c>
      <c r="M35" s="5">
        <f t="shared" si="1"/>
        <v>0.029801324503311258</v>
      </c>
      <c r="O35" s="10"/>
    </row>
    <row r="36" spans="11:15" ht="12.75">
      <c r="K36" s="28"/>
      <c r="O36" s="8"/>
    </row>
    <row r="37" spans="3:15" ht="13.5" thickBot="1">
      <c r="C37" s="1" t="s">
        <v>44</v>
      </c>
      <c r="K37" s="29">
        <f>SUM(K18:K35)</f>
        <v>3031.7442599999995</v>
      </c>
      <c r="L37" s="7"/>
      <c r="M37" s="7">
        <f>SUM(M18:M35)</f>
        <v>14.139279264993938</v>
      </c>
      <c r="O37" s="9"/>
    </row>
    <row r="38" ht="12.75">
      <c r="K38" s="28"/>
    </row>
    <row r="39" spans="2:11" ht="13.5" thickBot="1">
      <c r="B39" s="1" t="s">
        <v>55</v>
      </c>
      <c r="K39" s="28"/>
    </row>
    <row r="40" spans="3:15" ht="13.5" thickBot="1">
      <c r="C40" t="s">
        <v>51</v>
      </c>
      <c r="E40" t="s">
        <v>14</v>
      </c>
      <c r="G40" s="5">
        <v>86.5</v>
      </c>
      <c r="I40" s="11">
        <v>1</v>
      </c>
      <c r="K40" s="28">
        <f>G40*I40</f>
        <v>86.5</v>
      </c>
      <c r="M40" s="5">
        <f>K40/$I$6</f>
        <v>0.4034138606473277</v>
      </c>
      <c r="O40" s="10"/>
    </row>
    <row r="41" spans="3:15" ht="13.5" thickBot="1">
      <c r="C41" t="s">
        <v>53</v>
      </c>
      <c r="E41" t="s">
        <v>14</v>
      </c>
      <c r="G41" s="5">
        <v>31.02</v>
      </c>
      <c r="I41" s="11">
        <v>1</v>
      </c>
      <c r="K41" s="28">
        <f>G41*I41</f>
        <v>31.02</v>
      </c>
      <c r="M41" s="5">
        <f>K41/$I$6</f>
        <v>0.1446693405465908</v>
      </c>
      <c r="O41" s="10"/>
    </row>
    <row r="42" spans="3:15" ht="13.5" thickBot="1">
      <c r="C42" t="s">
        <v>37</v>
      </c>
      <c r="E42" t="s">
        <v>14</v>
      </c>
      <c r="G42" s="5">
        <v>4</v>
      </c>
      <c r="I42" s="11">
        <v>1</v>
      </c>
      <c r="K42" s="28">
        <f>G42*I42</f>
        <v>4</v>
      </c>
      <c r="M42" s="5">
        <f>K42/$I$6</f>
        <v>0.018654976214905326</v>
      </c>
      <c r="O42" s="10"/>
    </row>
    <row r="43" spans="3:15" ht="13.5" thickBot="1">
      <c r="C43" t="s">
        <v>38</v>
      </c>
      <c r="E43" t="s">
        <v>14</v>
      </c>
      <c r="G43" s="5">
        <v>6</v>
      </c>
      <c r="I43" s="11">
        <v>1</v>
      </c>
      <c r="K43" s="28">
        <f>G43*I43</f>
        <v>6</v>
      </c>
      <c r="M43" s="5">
        <f>K43/$I$6</f>
        <v>0.02798246432235799</v>
      </c>
      <c r="O43" s="9"/>
    </row>
    <row r="44" ht="12.75">
      <c r="K44" s="28"/>
    </row>
    <row r="45" spans="3:15" ht="13.5" thickBot="1">
      <c r="C45" s="1" t="s">
        <v>56</v>
      </c>
      <c r="K45" s="29">
        <f>SUM(K40:K43)</f>
        <v>127.52</v>
      </c>
      <c r="L45" s="7"/>
      <c r="M45" s="7">
        <f>SUM(M40:M43)</f>
        <v>0.5947206417311818</v>
      </c>
      <c r="O45" s="9"/>
    </row>
    <row r="46" ht="12.75">
      <c r="K46" s="28"/>
    </row>
    <row r="47" spans="2:15" ht="13.5" thickBot="1">
      <c r="B47" s="1" t="s">
        <v>45</v>
      </c>
      <c r="K47" s="29">
        <f>K37+K45</f>
        <v>3159.2642599999995</v>
      </c>
      <c r="L47" s="7"/>
      <c r="M47" s="7">
        <f>M37+M45</f>
        <v>14.73399990672512</v>
      </c>
      <c r="O47" s="9"/>
    </row>
    <row r="48" ht="12.75">
      <c r="K48" s="28"/>
    </row>
    <row r="49" spans="2:15" ht="13.5" thickBot="1">
      <c r="B49" s="1" t="s">
        <v>43</v>
      </c>
      <c r="K49" s="29">
        <f>K11-K37</f>
        <v>1098.86384</v>
      </c>
      <c r="L49" s="7"/>
      <c r="M49" s="7">
        <f>M11-M37</f>
        <v>5.1248196996548785</v>
      </c>
      <c r="O49" s="9"/>
    </row>
    <row r="50" ht="12.75">
      <c r="K50" s="28"/>
    </row>
    <row r="51" spans="2:15" ht="13.5" thickBot="1">
      <c r="B51" s="1" t="s">
        <v>46</v>
      </c>
      <c r="K51" s="29">
        <f>K11-K47</f>
        <v>971.34384</v>
      </c>
      <c r="L51" s="7"/>
      <c r="M51" s="7">
        <f>M11-M47</f>
        <v>4.530099057923696</v>
      </c>
      <c r="O51" s="9"/>
    </row>
  </sheetData>
  <sheetProtection selectLockedCells="1"/>
  <mergeCells count="5">
    <mergeCell ref="I4:J4"/>
    <mergeCell ref="K4:L4"/>
    <mergeCell ref="M4:N4"/>
    <mergeCell ref="E4:F4"/>
    <mergeCell ref="G4:H4"/>
  </mergeCells>
  <printOptions/>
  <pageMargins left="0.5" right="0.5" top="0.75" bottom="0.75" header="0.5" footer="0.5"/>
  <pageSetup fitToHeight="1" fitToWidth="1" horizontalDpi="300" verticalDpi="300" orientation="portrait" scale="96" r:id="rId1"/>
  <ignoredErrors>
    <ignoredError sqref="K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30.421875" style="0" bestFit="1" customWidth="1"/>
    <col min="3" max="3" width="9.28125" style="0" bestFit="1" customWidth="1"/>
  </cols>
  <sheetData>
    <row r="1" ht="12.75">
      <c r="A1" s="1" t="s">
        <v>21</v>
      </c>
    </row>
    <row r="2" spans="1:2" ht="12.75">
      <c r="A2" s="1"/>
      <c r="B2" s="17"/>
    </row>
    <row r="3" s="1" customFormat="1" ht="12.75">
      <c r="B3" s="1" t="s">
        <v>24</v>
      </c>
    </row>
    <row r="4" spans="2:3" ht="12.75">
      <c r="B4" t="s">
        <v>22</v>
      </c>
      <c r="C4">
        <v>395</v>
      </c>
    </row>
    <row r="5" spans="2:3" ht="12.75">
      <c r="B5" t="s">
        <v>23</v>
      </c>
      <c r="C5" s="4">
        <v>21442</v>
      </c>
    </row>
    <row r="6" spans="2:3" ht="12.75">
      <c r="B6" t="s">
        <v>25</v>
      </c>
      <c r="C6" s="21">
        <v>0.242</v>
      </c>
    </row>
    <row r="7" spans="2:3" ht="12.75">
      <c r="B7" t="s">
        <v>26</v>
      </c>
      <c r="C7" s="21">
        <v>0.152</v>
      </c>
    </row>
    <row r="8" spans="2:3" ht="12.75">
      <c r="B8" t="s">
        <v>27</v>
      </c>
      <c r="C8" s="21">
        <v>0.09</v>
      </c>
    </row>
    <row r="9" spans="2:3" ht="12.75">
      <c r="B9" s="17" t="s">
        <v>58</v>
      </c>
      <c r="C9" s="21">
        <v>0.902</v>
      </c>
    </row>
    <row r="11" spans="2:3" s="1" customFormat="1" ht="39.75" customHeight="1">
      <c r="B11" s="26" t="s">
        <v>59</v>
      </c>
      <c r="C11" s="27"/>
    </row>
    <row r="14" ht="12.75">
      <c r="A14" s="1"/>
    </row>
    <row r="16" spans="1:7" ht="12.75">
      <c r="A16" s="19"/>
      <c r="B16" s="20"/>
      <c r="C16" s="20"/>
      <c r="D16" s="20"/>
      <c r="E16" s="20"/>
      <c r="F16" s="20"/>
      <c r="G16" s="20"/>
    </row>
    <row r="17" spans="2:7" ht="12.75">
      <c r="B17" s="1"/>
      <c r="C17" s="1"/>
      <c r="D17" s="12"/>
      <c r="E17" s="7"/>
      <c r="F17" s="12"/>
      <c r="G17" s="12"/>
    </row>
    <row r="18" spans="2:7" ht="12.75">
      <c r="B18" s="1"/>
      <c r="C18" s="1"/>
      <c r="D18" s="12"/>
      <c r="E18" s="7"/>
      <c r="F18" s="12"/>
      <c r="G18" s="12"/>
    </row>
    <row r="19" spans="4:7" ht="12.75">
      <c r="D19" s="11"/>
      <c r="E19" s="5"/>
      <c r="F19" s="11"/>
      <c r="G19" s="11"/>
    </row>
    <row r="20" spans="3:7" ht="12.75">
      <c r="C20" s="17"/>
      <c r="D20" s="11"/>
      <c r="E20" s="5"/>
      <c r="F20" s="11"/>
      <c r="G20" s="11"/>
    </row>
    <row r="21" spans="3:7" ht="12.75">
      <c r="C21" s="17"/>
      <c r="D21" s="11"/>
      <c r="E21" s="5"/>
      <c r="F21" s="11"/>
      <c r="G21" s="11"/>
    </row>
    <row r="22" spans="4:7" ht="12.75">
      <c r="D22" s="11"/>
      <c r="E22" s="5"/>
      <c r="F22" s="11"/>
      <c r="G22" s="11"/>
    </row>
    <row r="23" spans="4:7" ht="12.75">
      <c r="D23" s="11"/>
      <c r="E23" s="5"/>
      <c r="F23" s="11"/>
      <c r="G23" s="11"/>
    </row>
    <row r="24" spans="4:7" ht="12.75">
      <c r="D24" s="11"/>
      <c r="E24" s="5"/>
      <c r="F24" s="11"/>
      <c r="G24" s="11"/>
    </row>
    <row r="25" spans="4:7" ht="12.75">
      <c r="D25" s="11"/>
      <c r="E25" s="5"/>
      <c r="F25" s="11"/>
      <c r="G25" s="11"/>
    </row>
    <row r="26" spans="3:7" ht="12.75">
      <c r="C26" s="17"/>
      <c r="D26" s="11"/>
      <c r="E26" s="5"/>
      <c r="F26" s="11"/>
      <c r="G26" s="11"/>
    </row>
    <row r="27" spans="2:7" ht="12.75">
      <c r="B27" s="1"/>
      <c r="C27" s="1"/>
      <c r="D27" s="12"/>
      <c r="E27" s="7"/>
      <c r="F27" s="12"/>
      <c r="G27" s="12"/>
    </row>
  </sheetData>
  <sheetProtection/>
  <mergeCells count="1">
    <mergeCell ref="B11:C1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Drollette</dc:creator>
  <cp:keywords/>
  <dc:description/>
  <cp:lastModifiedBy>s.drollette</cp:lastModifiedBy>
  <cp:lastPrinted>2008-09-24T21:47:36Z</cp:lastPrinted>
  <dcterms:created xsi:type="dcterms:W3CDTF">2008-06-02T17:00:08Z</dcterms:created>
  <dcterms:modified xsi:type="dcterms:W3CDTF">2008-12-08T20:49:11Z</dcterms:modified>
  <cp:category/>
  <cp:version/>
  <cp:contentType/>
  <cp:contentStatus/>
</cp:coreProperties>
</file>