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90" windowWidth="15480" windowHeight="7170" activeTab="0"/>
  </bookViews>
  <sheets>
    <sheet name="Corn for Grain" sheetId="1" r:id="rId1"/>
  </sheets>
  <definedNames/>
  <calcPr fullCalcOnLoad="1"/>
</workbook>
</file>

<file path=xl/comments1.xml><?xml version="1.0" encoding="utf-8"?>
<comments xmlns="http://schemas.openxmlformats.org/spreadsheetml/2006/main">
  <authors>
    <author>E. Bruce Godfrey</author>
  </authors>
  <commentList>
    <comment ref="D21" authorId="0">
      <text>
        <r>
          <rPr>
            <b/>
            <sz val="8"/>
            <rFont val="Tahoma"/>
            <family val="0"/>
          </rPr>
          <t>E. Bruce Godfrey:</t>
        </r>
        <r>
          <rPr>
            <sz val="8"/>
            <rFont val="Tahoma"/>
            <family val="0"/>
          </rPr>
          <t xml:space="preserve">
160
</t>
        </r>
      </text>
    </comment>
    <comment ref="D22" authorId="0">
      <text>
        <r>
          <rPr>
            <b/>
            <sz val="8"/>
            <rFont val="Tahoma"/>
            <family val="0"/>
          </rPr>
          <t>E. Bruce Godfrey:</t>
        </r>
        <r>
          <rPr>
            <sz val="8"/>
            <rFont val="Tahoma"/>
            <family val="0"/>
          </rPr>
          <t xml:space="preserve">
25
</t>
        </r>
      </text>
    </comment>
    <comment ref="D23" authorId="0">
      <text>
        <r>
          <rPr>
            <b/>
            <sz val="8"/>
            <rFont val="Tahoma"/>
            <family val="0"/>
          </rPr>
          <t>E. Bruce Godfrey:</t>
        </r>
        <r>
          <rPr>
            <sz val="8"/>
            <rFont val="Tahoma"/>
            <family val="0"/>
          </rPr>
          <t xml:space="preserve">
25</t>
        </r>
      </text>
    </comment>
  </commentList>
</comments>
</file>

<file path=xl/sharedStrings.xml><?xml version="1.0" encoding="utf-8"?>
<sst xmlns="http://schemas.openxmlformats.org/spreadsheetml/2006/main" count="97" uniqueCount="77">
  <si>
    <t>Weber County</t>
  </si>
  <si>
    <t>Quantity per acre</t>
  </si>
  <si>
    <t>Unit</t>
  </si>
  <si>
    <t>Price/cost per unit</t>
  </si>
  <si>
    <t>Value/cost per acre</t>
  </si>
  <si>
    <t>Receipts</t>
  </si>
  <si>
    <t>Corn Grain</t>
  </si>
  <si>
    <t>bushels</t>
  </si>
  <si>
    <t>Residue</t>
  </si>
  <si>
    <t>AUM</t>
  </si>
  <si>
    <t>Subtotal</t>
  </si>
  <si>
    <t>Operating costs</t>
  </si>
  <si>
    <t>Land preparation</t>
  </si>
  <si>
    <t>Plowing</t>
  </si>
  <si>
    <t>acre</t>
  </si>
  <si>
    <t>Discing</t>
  </si>
  <si>
    <t>Roller harrow</t>
  </si>
  <si>
    <t>Planting</t>
  </si>
  <si>
    <t>Seed</t>
  </si>
  <si>
    <t>bags</t>
  </si>
  <si>
    <t>Cultivations</t>
  </si>
  <si>
    <t>first</t>
  </si>
  <si>
    <t>second</t>
  </si>
  <si>
    <t>Fertilization</t>
  </si>
  <si>
    <t>Nitrogen (34-0-0)</t>
  </si>
  <si>
    <t>pounds</t>
  </si>
  <si>
    <t>Phosphate (11-52-0)</t>
  </si>
  <si>
    <t>Potassium (0-0-60)</t>
  </si>
  <si>
    <t>Custom application</t>
  </si>
  <si>
    <t>Pesticides/herbicides</t>
  </si>
  <si>
    <t>Bladex</t>
  </si>
  <si>
    <t>Gallon</t>
  </si>
  <si>
    <t>Dual II Magnum</t>
  </si>
  <si>
    <t>pint</t>
  </si>
  <si>
    <t>Phorate</t>
  </si>
  <si>
    <t>2-4-D</t>
  </si>
  <si>
    <t>Irrigation (wheel line)</t>
  </si>
  <si>
    <t>irrigations</t>
  </si>
  <si>
    <t>Labor</t>
  </si>
  <si>
    <t>hours</t>
  </si>
  <si>
    <t>Water assessment</t>
  </si>
  <si>
    <t>share</t>
  </si>
  <si>
    <t>Repairs/maintenance</t>
  </si>
  <si>
    <t>Pumping</t>
  </si>
  <si>
    <t>acre inch</t>
  </si>
  <si>
    <t>Harvesting</t>
  </si>
  <si>
    <t>Custom combine</t>
  </si>
  <si>
    <t>Haul grain (custom)</t>
  </si>
  <si>
    <t>bushel</t>
  </si>
  <si>
    <t>Drying</t>
  </si>
  <si>
    <t>Interest on operating capital</t>
  </si>
  <si>
    <t>Ownership costs (excludes cost of land)</t>
  </si>
  <si>
    <t>Farm insurance</t>
  </si>
  <si>
    <t>Machinery ownership costs</t>
  </si>
  <si>
    <t>Irrigation equipment  costs</t>
  </si>
  <si>
    <t>Total costs</t>
  </si>
  <si>
    <t>Net returns to owner for unpaid labor, management, equity and risk</t>
  </si>
  <si>
    <t>Above operating costs</t>
  </si>
  <si>
    <t>Above total listed costs</t>
  </si>
  <si>
    <t>Assumptions</t>
  </si>
  <si>
    <t>1. Corn planted in late March and harvested in October.</t>
  </si>
  <si>
    <t>2. Interest computed on land preparation and planting costs for 6 months and cultivation/fertilization/herbicide/irrigation costs for 3 months.</t>
  </si>
  <si>
    <t>3. Machinery operating costs include: fuel, oil, repairs and labor.</t>
  </si>
  <si>
    <t>5. Machinery ownership costs include depreciation, interest, insurance, and housing.</t>
  </si>
  <si>
    <r>
      <t>U</t>
    </r>
    <r>
      <rPr>
        <sz val="10"/>
        <rFont val="Arial"/>
        <family val="0"/>
      </rPr>
      <t xml:space="preserve">tah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 xml:space="preserve">tate </t>
    </r>
    <r>
      <rPr>
        <b/>
        <sz val="11"/>
        <rFont val="Arial"/>
        <family val="2"/>
      </rPr>
      <t>U</t>
    </r>
    <r>
      <rPr>
        <sz val="10"/>
        <rFont val="Arial"/>
        <family val="0"/>
      </rPr>
      <t>niversity</t>
    </r>
  </si>
  <si>
    <r>
      <t>E</t>
    </r>
    <r>
      <rPr>
        <sz val="10"/>
        <rFont val="Arial"/>
        <family val="0"/>
      </rPr>
      <t xml:space="preserve">xtension 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>conomics</t>
    </r>
  </si>
  <si>
    <t>Crop insurance (75% Yield, 100% Price)</t>
  </si>
  <si>
    <t>4. Machinery ownership costs are allocated based on equipment used for each crop.</t>
  </si>
  <si>
    <t>Base Value</t>
  </si>
  <si>
    <t>Modify Colored Columns</t>
  </si>
  <si>
    <t>Costs and Returns per acre from growing corn for grain, 2006</t>
  </si>
  <si>
    <t>Budget prepared by: E. Bruce Godfrey, Cody Bingham and James Barnhill</t>
  </si>
  <si>
    <t>Breakeven Table - Corn Grain</t>
  </si>
  <si>
    <t>Net returns per acre above operating costs</t>
  </si>
  <si>
    <t>Yield</t>
  </si>
  <si>
    <t>Selling Price ($/Bu)</t>
  </si>
  <si>
    <t>(Bu/Ac)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</si>
</sst>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0"/>
    <numFmt numFmtId="167" formatCode="0.00_);\(0.00\)"/>
    <numFmt numFmtId="168" formatCode="_(* #,##0.0_);_(* \(#,##0.0\);_(* &quot;-&quot;??_);_(@_)"/>
    <numFmt numFmtId="169" formatCode="_(* #,##0_);_(* \(#,##0\);_(* &quot;-&quot;??_);_(@_)"/>
    <numFmt numFmtId="170" formatCode="_(* #,##0.0_);_(* \(#,##0.0\);_(* &quot;-&quot;?_);_(@_)"/>
    <numFmt numFmtId="171" formatCode="&quot;$&quot;#,##0.0"/>
    <numFmt numFmtId="172" formatCode="0.0"/>
    <numFmt numFmtId="173" formatCode="0.0%"/>
    <numFmt numFmtId="174" formatCode="#,##0.000_);\(#,##0.000\)"/>
    <numFmt numFmtId="175" formatCode="_(* #,##0.0_);_(* \(#,##0.0\);_(* &quot;-&quot;_);_(@_)"/>
    <numFmt numFmtId="176" formatCode="&quot;$&quot;#,##0.0000"/>
    <numFmt numFmtId="177" formatCode="#\ ?/2"/>
    <numFmt numFmtId="178" formatCode="_(* #,##0_);_(* \(#,##0\);_(* &quot;-&quot;?_);_(@_)"/>
    <numFmt numFmtId="179" formatCode="0.000"/>
    <numFmt numFmtId="180" formatCode="0.0000"/>
    <numFmt numFmtId="181" formatCode="0.00000"/>
    <numFmt numFmtId="182" formatCode="0.000000"/>
    <numFmt numFmtId="183" formatCode="#,##0.0_);\(#,##0.0\)"/>
    <numFmt numFmtId="184" formatCode="#,##0.0"/>
    <numFmt numFmtId="185" formatCode="_(* #,##0.000_);_(* \(#,##0.000\);_(* &quot;-&quot;??_);_(@_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name val="Arial"/>
      <family val="2"/>
    </font>
    <font>
      <sz val="10"/>
      <color indexed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20" applyAlignment="1">
      <alignment/>
    </xf>
    <xf numFmtId="0" fontId="5" fillId="0" borderId="0" xfId="0" applyFont="1" applyAlignment="1">
      <alignment/>
    </xf>
    <xf numFmtId="168" fontId="0" fillId="0" borderId="0" xfId="15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9" fontId="0" fillId="0" borderId="0" xfId="15" applyNumberFormat="1" applyAlignment="1">
      <alignment/>
    </xf>
    <xf numFmtId="0" fontId="5" fillId="0" borderId="0" xfId="0" applyFont="1" applyAlignment="1">
      <alignment horizontal="right"/>
    </xf>
    <xf numFmtId="41" fontId="0" fillId="0" borderId="0" xfId="15" applyNumberFormat="1" applyAlignment="1">
      <alignment/>
    </xf>
    <xf numFmtId="43" fontId="0" fillId="0" borderId="0" xfId="15" applyNumberFormat="1" applyAlignment="1">
      <alignment/>
    </xf>
    <xf numFmtId="43" fontId="0" fillId="0" borderId="0" xfId="15" applyNumberFormat="1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0" fillId="2" borderId="0" xfId="0" applyFill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3" width="2.7109375" style="0" customWidth="1"/>
    <col min="4" max="4" width="31.7109375" style="0" customWidth="1"/>
    <col min="5" max="5" width="10.7109375" style="0" customWidth="1"/>
    <col min="6" max="8" width="11.7109375" style="0" customWidth="1"/>
    <col min="9" max="9" width="12.7109375" style="0" customWidth="1"/>
  </cols>
  <sheetData>
    <row r="1" ht="15">
      <c r="A1" s="1" t="s">
        <v>64</v>
      </c>
    </row>
    <row r="2" spans="1:9" ht="15">
      <c r="A2" s="1" t="s">
        <v>65</v>
      </c>
      <c r="H2" s="15" t="s">
        <v>69</v>
      </c>
      <c r="I2" s="15"/>
    </row>
    <row r="3" ht="15.75">
      <c r="B3" s="2" t="s">
        <v>70</v>
      </c>
    </row>
    <row r="4" spans="1:2" ht="15.75">
      <c r="A4" s="3"/>
      <c r="B4" s="2" t="s">
        <v>0</v>
      </c>
    </row>
    <row r="5" spans="5:9" ht="12.75">
      <c r="E5" s="18" t="s">
        <v>1</v>
      </c>
      <c r="F5" s="16" t="s">
        <v>2</v>
      </c>
      <c r="G5" s="18" t="s">
        <v>3</v>
      </c>
      <c r="H5" s="16" t="s">
        <v>4</v>
      </c>
      <c r="I5" s="16" t="s">
        <v>68</v>
      </c>
    </row>
    <row r="6" spans="2:9" ht="12.75">
      <c r="B6" s="4" t="s">
        <v>5</v>
      </c>
      <c r="E6" s="19"/>
      <c r="F6" s="17"/>
      <c r="G6" s="19"/>
      <c r="H6" s="17"/>
      <c r="I6" s="17"/>
    </row>
    <row r="7" spans="3:9" ht="12.75">
      <c r="C7" t="s">
        <v>6</v>
      </c>
      <c r="E7" s="5">
        <v>185</v>
      </c>
      <c r="F7" s="6" t="s">
        <v>7</v>
      </c>
      <c r="G7" s="7">
        <v>3.31</v>
      </c>
      <c r="H7" s="7">
        <f>E7*G7</f>
        <v>612.35</v>
      </c>
      <c r="I7" s="14">
        <v>612.35</v>
      </c>
    </row>
    <row r="8" spans="3:9" ht="12.75">
      <c r="C8" t="s">
        <v>8</v>
      </c>
      <c r="E8" s="8">
        <v>0</v>
      </c>
      <c r="F8" s="6" t="s">
        <v>9</v>
      </c>
      <c r="G8" s="7">
        <v>0</v>
      </c>
      <c r="H8" s="7">
        <f>E8*G8</f>
        <v>0</v>
      </c>
      <c r="I8" s="14">
        <v>0</v>
      </c>
    </row>
    <row r="9" spans="4:9" ht="12.75">
      <c r="D9" s="9" t="s">
        <v>10</v>
      </c>
      <c r="E9" s="8"/>
      <c r="F9" s="6"/>
      <c r="G9" s="7"/>
      <c r="H9" s="7">
        <f>H7+H8</f>
        <v>612.35</v>
      </c>
      <c r="I9" s="14">
        <v>612.35</v>
      </c>
    </row>
    <row r="10" spans="2:9" ht="12.75">
      <c r="B10" s="4" t="s">
        <v>11</v>
      </c>
      <c r="E10" s="8"/>
      <c r="F10" s="6"/>
      <c r="G10" s="7"/>
      <c r="H10" s="7"/>
      <c r="I10" s="14"/>
    </row>
    <row r="11" spans="3:9" ht="12.75">
      <c r="C11" t="s">
        <v>12</v>
      </c>
      <c r="E11" s="8"/>
      <c r="F11" s="6"/>
      <c r="G11" s="7"/>
      <c r="H11" s="7"/>
      <c r="I11" s="14"/>
    </row>
    <row r="12" spans="4:9" ht="12.75">
      <c r="D12" t="s">
        <v>13</v>
      </c>
      <c r="E12" s="8">
        <v>1</v>
      </c>
      <c r="F12" s="6" t="s">
        <v>14</v>
      </c>
      <c r="G12" s="7">
        <v>5.884155853658537</v>
      </c>
      <c r="H12" s="7">
        <f>E12*G12</f>
        <v>5.884155853658537</v>
      </c>
      <c r="I12" s="14">
        <v>5.88</v>
      </c>
    </row>
    <row r="13" spans="4:9" ht="12.75">
      <c r="D13" t="s">
        <v>15</v>
      </c>
      <c r="E13" s="8">
        <v>2</v>
      </c>
      <c r="F13" s="6" t="s">
        <v>14</v>
      </c>
      <c r="G13" s="7">
        <v>3.7347136249999995</v>
      </c>
      <c r="H13" s="7">
        <f>E13*G13</f>
        <v>7.469427249999999</v>
      </c>
      <c r="I13" s="14">
        <v>7.47</v>
      </c>
    </row>
    <row r="14" spans="4:9" ht="12.75">
      <c r="D14" t="s">
        <v>16</v>
      </c>
      <c r="E14" s="8">
        <v>1</v>
      </c>
      <c r="F14" s="6" t="s">
        <v>14</v>
      </c>
      <c r="G14" s="7">
        <v>3.6392233333333333</v>
      </c>
      <c r="H14" s="7">
        <f>E14*G14</f>
        <v>3.6392233333333333</v>
      </c>
      <c r="I14" s="14">
        <v>3.64</v>
      </c>
    </row>
    <row r="15" spans="3:9" ht="12.75">
      <c r="C15" t="s">
        <v>17</v>
      </c>
      <c r="E15" s="8">
        <v>1</v>
      </c>
      <c r="F15" s="6" t="s">
        <v>14</v>
      </c>
      <c r="G15" s="7">
        <v>5.277765669014085</v>
      </c>
      <c r="H15" s="7">
        <f>E15*G15</f>
        <v>5.277765669014085</v>
      </c>
      <c r="I15" s="14">
        <v>5.28</v>
      </c>
    </row>
    <row r="16" spans="3:9" ht="12.75">
      <c r="C16" t="s">
        <v>18</v>
      </c>
      <c r="E16" s="5">
        <v>0.44</v>
      </c>
      <c r="F16" s="6" t="s">
        <v>19</v>
      </c>
      <c r="G16" s="7">
        <v>110</v>
      </c>
      <c r="H16" s="7">
        <f>E16*G16</f>
        <v>48.4</v>
      </c>
      <c r="I16" s="14">
        <v>48.4</v>
      </c>
    </row>
    <row r="17" spans="3:9" ht="12.75">
      <c r="C17" t="s">
        <v>20</v>
      </c>
      <c r="E17" s="8"/>
      <c r="F17" s="6"/>
      <c r="G17" s="7"/>
      <c r="H17" s="7"/>
      <c r="I17" s="14"/>
    </row>
    <row r="18" spans="4:9" ht="12.75">
      <c r="D18" t="s">
        <v>21</v>
      </c>
      <c r="E18" s="8">
        <v>1</v>
      </c>
      <c r="F18" s="6" t="s">
        <v>14</v>
      </c>
      <c r="G18" s="7">
        <v>2.94367582278481</v>
      </c>
      <c r="H18" s="7">
        <f>E18*G18</f>
        <v>2.94367582278481</v>
      </c>
      <c r="I18" s="14">
        <v>2.94</v>
      </c>
    </row>
    <row r="19" spans="4:9" ht="12.75">
      <c r="D19" t="s">
        <v>22</v>
      </c>
      <c r="E19" s="8">
        <v>1</v>
      </c>
      <c r="F19" s="6" t="s">
        <v>14</v>
      </c>
      <c r="G19" s="7">
        <v>2.94367582278481</v>
      </c>
      <c r="H19" s="7">
        <f>E19*G19</f>
        <v>2.94367582278481</v>
      </c>
      <c r="I19" s="14">
        <v>2.94</v>
      </c>
    </row>
    <row r="20" spans="3:9" ht="12.75">
      <c r="C20" t="s">
        <v>23</v>
      </c>
      <c r="E20" s="8"/>
      <c r="F20" s="6"/>
      <c r="G20" s="7"/>
      <c r="H20" s="7"/>
      <c r="I20" s="14"/>
    </row>
    <row r="21" spans="4:9" ht="12.75">
      <c r="D21" t="s">
        <v>24</v>
      </c>
      <c r="E21" s="10">
        <v>455</v>
      </c>
      <c r="F21" s="6" t="s">
        <v>25</v>
      </c>
      <c r="G21" s="7">
        <v>0.1785</v>
      </c>
      <c r="H21" s="7">
        <f>E21*G21</f>
        <v>81.2175</v>
      </c>
      <c r="I21" s="14">
        <v>81.22</v>
      </c>
    </row>
    <row r="22" spans="4:9" ht="12.75">
      <c r="D22" t="s">
        <v>26</v>
      </c>
      <c r="E22" s="10">
        <v>48</v>
      </c>
      <c r="F22" s="6" t="s">
        <v>25</v>
      </c>
      <c r="G22" s="7">
        <v>0.1785</v>
      </c>
      <c r="H22" s="7">
        <f>E22*G22</f>
        <v>8.568</v>
      </c>
      <c r="I22" s="14">
        <v>8.57</v>
      </c>
    </row>
    <row r="23" spans="4:9" ht="12.75">
      <c r="D23" t="s">
        <v>27</v>
      </c>
      <c r="E23" s="10">
        <v>42</v>
      </c>
      <c r="F23" s="6" t="s">
        <v>25</v>
      </c>
      <c r="G23" s="7">
        <v>0.15</v>
      </c>
      <c r="H23" s="7">
        <f>E23*G23</f>
        <v>6.3</v>
      </c>
      <c r="I23" s="14">
        <v>6.3</v>
      </c>
    </row>
    <row r="24" spans="4:9" ht="12.75">
      <c r="D24" t="s">
        <v>28</v>
      </c>
      <c r="E24" s="8">
        <v>1</v>
      </c>
      <c r="F24" s="6" t="s">
        <v>14</v>
      </c>
      <c r="G24" s="7">
        <v>7.82</v>
      </c>
      <c r="H24" s="7">
        <f>E24*G24</f>
        <v>7.82</v>
      </c>
      <c r="I24" s="14">
        <v>7.82</v>
      </c>
    </row>
    <row r="25" spans="3:9" ht="12.75">
      <c r="C25" t="s">
        <v>29</v>
      </c>
      <c r="E25" s="11"/>
      <c r="F25" s="6"/>
      <c r="G25" s="7"/>
      <c r="H25" s="7"/>
      <c r="I25" s="14"/>
    </row>
    <row r="26" spans="4:9" ht="12.75">
      <c r="D26" t="s">
        <v>30</v>
      </c>
      <c r="E26" s="11">
        <v>0.33</v>
      </c>
      <c r="F26" s="6" t="s">
        <v>31</v>
      </c>
      <c r="G26" s="7">
        <v>46</v>
      </c>
      <c r="H26" s="7">
        <f>E26*G26</f>
        <v>15.180000000000001</v>
      </c>
      <c r="I26" s="14">
        <v>15.18</v>
      </c>
    </row>
    <row r="27" spans="4:9" ht="12.75">
      <c r="D27" t="s">
        <v>32</v>
      </c>
      <c r="E27" s="11">
        <v>2</v>
      </c>
      <c r="F27" s="6" t="s">
        <v>33</v>
      </c>
      <c r="G27" s="7">
        <v>15.1</v>
      </c>
      <c r="H27" s="7">
        <f>E27*G27</f>
        <v>30.2</v>
      </c>
      <c r="I27" s="14">
        <v>30.2</v>
      </c>
    </row>
    <row r="28" spans="4:9" ht="12.75">
      <c r="D28" t="s">
        <v>34</v>
      </c>
      <c r="E28" s="11">
        <v>6.75</v>
      </c>
      <c r="F28" s="6" t="s">
        <v>25</v>
      </c>
      <c r="G28" s="7">
        <v>2.4</v>
      </c>
      <c r="H28" s="7">
        <f>E28*G28</f>
        <v>16.2</v>
      </c>
      <c r="I28" s="14">
        <v>16.2</v>
      </c>
    </row>
    <row r="29" spans="4:9" ht="12.75">
      <c r="D29" t="s">
        <v>35</v>
      </c>
      <c r="E29" s="11">
        <v>2</v>
      </c>
      <c r="F29" s="6" t="s">
        <v>33</v>
      </c>
      <c r="G29" s="7">
        <v>2.7495</v>
      </c>
      <c r="H29" s="7">
        <f>E29*G29</f>
        <v>5.499</v>
      </c>
      <c r="I29" s="14">
        <v>5.5</v>
      </c>
    </row>
    <row r="30" spans="4:9" ht="12.75">
      <c r="D30" t="s">
        <v>28</v>
      </c>
      <c r="E30" s="8">
        <v>1</v>
      </c>
      <c r="F30" s="6" t="s">
        <v>14</v>
      </c>
      <c r="G30" s="7">
        <v>7.82</v>
      </c>
      <c r="H30" s="7">
        <f>E30*G30</f>
        <v>7.82</v>
      </c>
      <c r="I30" s="14">
        <v>7.82</v>
      </c>
    </row>
    <row r="31" spans="3:9" ht="12.75">
      <c r="C31" t="s">
        <v>36</v>
      </c>
      <c r="E31" s="8">
        <v>5</v>
      </c>
      <c r="F31" s="6" t="s">
        <v>37</v>
      </c>
      <c r="G31" s="7"/>
      <c r="H31" s="7"/>
      <c r="I31" s="14"/>
    </row>
    <row r="32" spans="4:9" ht="12.75">
      <c r="D32" t="s">
        <v>38</v>
      </c>
      <c r="E32" s="11">
        <v>1.6666666666666665</v>
      </c>
      <c r="F32" s="6" t="s">
        <v>39</v>
      </c>
      <c r="G32" s="7">
        <v>10</v>
      </c>
      <c r="H32" s="7">
        <f>E32*G32</f>
        <v>16.666666666666664</v>
      </c>
      <c r="I32" s="14">
        <v>16.67</v>
      </c>
    </row>
    <row r="33" spans="4:9" ht="12.75">
      <c r="D33" t="s">
        <v>40</v>
      </c>
      <c r="E33" s="8">
        <v>1</v>
      </c>
      <c r="F33" s="6" t="s">
        <v>41</v>
      </c>
      <c r="G33" s="7">
        <v>25</v>
      </c>
      <c r="H33" s="7">
        <f>E33*G33</f>
        <v>25</v>
      </c>
      <c r="I33" s="14">
        <v>25</v>
      </c>
    </row>
    <row r="34" spans="4:9" ht="12.75">
      <c r="D34" t="s">
        <v>42</v>
      </c>
      <c r="E34" s="8">
        <v>1</v>
      </c>
      <c r="F34" s="6" t="s">
        <v>14</v>
      </c>
      <c r="G34" s="7">
        <v>2.3</v>
      </c>
      <c r="H34" s="7">
        <f>E34*G34</f>
        <v>2.3</v>
      </c>
      <c r="I34" s="14">
        <v>2.3</v>
      </c>
    </row>
    <row r="35" spans="4:9" ht="12.75">
      <c r="D35" t="s">
        <v>43</v>
      </c>
      <c r="E35" s="8">
        <v>26.7</v>
      </c>
      <c r="F35" s="6" t="s">
        <v>44</v>
      </c>
      <c r="G35" s="7">
        <v>0</v>
      </c>
      <c r="H35" s="7">
        <f>E35*G35</f>
        <v>0</v>
      </c>
      <c r="I35" s="14">
        <v>0</v>
      </c>
    </row>
    <row r="36" spans="3:9" ht="12.75">
      <c r="C36" t="s">
        <v>45</v>
      </c>
      <c r="E36" s="11"/>
      <c r="F36" s="6"/>
      <c r="G36" s="7"/>
      <c r="H36" s="7"/>
      <c r="I36" s="14"/>
    </row>
    <row r="37" spans="4:9" ht="12.75">
      <c r="D37" t="s">
        <v>46</v>
      </c>
      <c r="E37" s="8">
        <v>1</v>
      </c>
      <c r="F37" s="6" t="s">
        <v>14</v>
      </c>
      <c r="G37" s="7">
        <v>30</v>
      </c>
      <c r="H37" s="7">
        <f>E37*G37</f>
        <v>30</v>
      </c>
      <c r="I37" s="14">
        <v>30</v>
      </c>
    </row>
    <row r="38" spans="4:9" ht="12.75">
      <c r="D38" t="s">
        <v>47</v>
      </c>
      <c r="E38" s="5">
        <f>$E$7</f>
        <v>185</v>
      </c>
      <c r="F38" s="6" t="s">
        <v>48</v>
      </c>
      <c r="G38" s="7">
        <v>0.06</v>
      </c>
      <c r="H38" s="7">
        <f>E38*G38</f>
        <v>11.1</v>
      </c>
      <c r="I38" s="14">
        <v>11.1</v>
      </c>
    </row>
    <row r="39" spans="4:9" ht="12.75">
      <c r="D39" t="s">
        <v>49</v>
      </c>
      <c r="E39" s="5">
        <f>$E$7</f>
        <v>185</v>
      </c>
      <c r="F39" s="6" t="s">
        <v>48</v>
      </c>
      <c r="G39" s="7">
        <v>0.15</v>
      </c>
      <c r="H39" s="7">
        <f>E39*G39</f>
        <v>27.75</v>
      </c>
      <c r="I39" s="14">
        <v>27.75</v>
      </c>
    </row>
    <row r="40" spans="3:9" ht="12.75">
      <c r="C40" t="s">
        <v>66</v>
      </c>
      <c r="E40" s="8">
        <v>1</v>
      </c>
      <c r="F40" s="6" t="s">
        <v>14</v>
      </c>
      <c r="G40" s="7">
        <v>7.04</v>
      </c>
      <c r="H40" s="7">
        <f>E40*G40</f>
        <v>7.04</v>
      </c>
      <c r="I40" s="14">
        <v>7.04</v>
      </c>
    </row>
    <row r="41" spans="3:9" ht="12.75">
      <c r="C41" t="s">
        <v>50</v>
      </c>
      <c r="E41" s="12"/>
      <c r="F41" s="6"/>
      <c r="G41" s="13">
        <v>0.0761</v>
      </c>
      <c r="H41" s="7">
        <f>SUM(H12:H16)*G41*(6/12)+SUM(H18:H35)*G41*(3/12)</f>
        <v>7.039243579523821</v>
      </c>
      <c r="I41" s="14">
        <v>7.04</v>
      </c>
    </row>
    <row r="42" spans="4:9" ht="12.75">
      <c r="D42" s="9" t="s">
        <v>10</v>
      </c>
      <c r="E42" s="11"/>
      <c r="F42" s="6"/>
      <c r="H42" s="7">
        <f>SUM(H12:H41)</f>
        <v>382.2583339977661</v>
      </c>
      <c r="I42" s="14">
        <v>382.26</v>
      </c>
    </row>
    <row r="43" spans="5:9" ht="12.75">
      <c r="E43" s="11"/>
      <c r="F43" s="6"/>
      <c r="H43" s="7"/>
      <c r="I43" s="14"/>
    </row>
    <row r="44" spans="2:9" ht="12.75">
      <c r="B44" t="s">
        <v>51</v>
      </c>
      <c r="E44" s="11"/>
      <c r="F44" s="6"/>
      <c r="H44" s="7">
        <f>SUM(H45:H47)</f>
        <v>106.04714360454768</v>
      </c>
      <c r="I44" s="14">
        <v>106.05</v>
      </c>
    </row>
    <row r="45" spans="3:9" ht="12.75">
      <c r="C45" t="s">
        <v>52</v>
      </c>
      <c r="E45" s="8">
        <v>1</v>
      </c>
      <c r="F45" s="6" t="s">
        <v>14</v>
      </c>
      <c r="G45" s="7">
        <v>2</v>
      </c>
      <c r="H45" s="7">
        <f>E45*G45</f>
        <v>2</v>
      </c>
      <c r="I45" s="14">
        <v>2</v>
      </c>
    </row>
    <row r="46" spans="3:9" ht="12.75">
      <c r="C46" t="s">
        <v>53</v>
      </c>
      <c r="E46" s="8">
        <v>1</v>
      </c>
      <c r="F46" s="6" t="s">
        <v>14</v>
      </c>
      <c r="G46" s="7">
        <v>95.79714360454768</v>
      </c>
      <c r="H46" s="7">
        <f>E46*G46</f>
        <v>95.79714360454768</v>
      </c>
      <c r="I46" s="14">
        <v>95.8</v>
      </c>
    </row>
    <row r="47" spans="3:9" ht="12.75">
      <c r="C47" t="s">
        <v>54</v>
      </c>
      <c r="E47" s="8">
        <v>1</v>
      </c>
      <c r="F47" s="6" t="s">
        <v>14</v>
      </c>
      <c r="G47" s="7">
        <v>8.25</v>
      </c>
      <c r="H47" s="7">
        <f>E47*G47</f>
        <v>8.25</v>
      </c>
      <c r="I47" s="14">
        <v>8.25</v>
      </c>
    </row>
    <row r="48" spans="4:9" ht="12.75">
      <c r="D48" s="9" t="s">
        <v>55</v>
      </c>
      <c r="F48" s="6"/>
      <c r="H48" s="7">
        <f>H42+H44</f>
        <v>488.3054776023138</v>
      </c>
      <c r="I48" s="14">
        <v>488.29</v>
      </c>
    </row>
    <row r="49" spans="8:9" ht="12.75">
      <c r="H49" s="7"/>
      <c r="I49" s="14"/>
    </row>
    <row r="50" spans="2:9" ht="12.75">
      <c r="B50" t="s">
        <v>56</v>
      </c>
      <c r="H50" s="7"/>
      <c r="I50" s="14"/>
    </row>
    <row r="51" spans="3:9" ht="12.75">
      <c r="C51" t="s">
        <v>57</v>
      </c>
      <c r="H51" s="7">
        <f>H9-H42</f>
        <v>230.09166600223392</v>
      </c>
      <c r="I51" s="14">
        <v>230.09</v>
      </c>
    </row>
    <row r="52" spans="3:9" ht="12.75">
      <c r="C52" t="s">
        <v>58</v>
      </c>
      <c r="H52" s="7">
        <f>H9-H48</f>
        <v>124.04452239768625</v>
      </c>
      <c r="I52" s="7">
        <v>124.04</v>
      </c>
    </row>
    <row r="54" spans="5:10" ht="18">
      <c r="E54" s="20" t="s">
        <v>72</v>
      </c>
      <c r="F54" s="20"/>
      <c r="G54" s="20"/>
      <c r="H54" s="20"/>
      <c r="I54" s="20"/>
      <c r="J54" s="20"/>
    </row>
    <row r="55" spans="5:10" ht="12.75">
      <c r="E55" s="21" t="s">
        <v>73</v>
      </c>
      <c r="F55" s="21"/>
      <c r="G55" s="21"/>
      <c r="H55" s="21"/>
      <c r="I55" s="21"/>
      <c r="J55" s="21"/>
    </row>
    <row r="56" spans="5:10" ht="13.5" thickBot="1">
      <c r="E56" s="22"/>
      <c r="F56" s="22"/>
      <c r="G56" s="22"/>
      <c r="H56" s="22"/>
      <c r="I56" s="22"/>
      <c r="J56" s="22"/>
    </row>
    <row r="57" spans="5:10" ht="15">
      <c r="E57" s="23" t="s">
        <v>74</v>
      </c>
      <c r="F57" s="24" t="s">
        <v>75</v>
      </c>
      <c r="G57" s="25"/>
      <c r="H57" s="25"/>
      <c r="I57" s="25"/>
      <c r="J57" s="25"/>
    </row>
    <row r="58" spans="5:10" ht="15.75" thickBot="1">
      <c r="E58" s="26" t="s">
        <v>76</v>
      </c>
      <c r="F58" s="27">
        <f>G58-0.5</f>
        <v>2.31</v>
      </c>
      <c r="G58" s="28">
        <f>H58-0.5</f>
        <v>2.81</v>
      </c>
      <c r="H58" s="28">
        <f>G7</f>
        <v>3.31</v>
      </c>
      <c r="I58" s="28">
        <f>H58+0.5</f>
        <v>3.81</v>
      </c>
      <c r="J58" s="28">
        <f>I58+0.5</f>
        <v>4.3100000000000005</v>
      </c>
    </row>
    <row r="59" spans="5:10" ht="12.75">
      <c r="E59" s="29">
        <f>E60-5</f>
        <v>170</v>
      </c>
      <c r="F59" s="30">
        <f>F$58*$E59+$H$8-(SUM($H$12:$H$37)+SUM($H$40:$H$41)+$E59*SUM($G$38:$G$39))</f>
        <v>13.591666002233922</v>
      </c>
      <c r="G59" s="30">
        <f>G$58*$E59+$H$8-(SUM($H$12:$H$37)+SUM($H$40:$H$41)+$E59*SUM($G$38:$G$39))</f>
        <v>98.59166600223392</v>
      </c>
      <c r="H59" s="30">
        <f>H$58*$E59+$H$8-(SUM($H$12:$H$37)+SUM($H$40:$H$41)+$E59*SUM($G$38:$G$39))</f>
        <v>183.59166600223398</v>
      </c>
      <c r="I59" s="30">
        <f>I$58*$E59+$H$8-(SUM($H$12:$H$37)+SUM($H$40:$H$41)+$E59*SUM($G$38:$G$39))</f>
        <v>268.591666002234</v>
      </c>
      <c r="J59" s="30">
        <f>J$58*$E59+$H$8-(SUM($H$12:$H$37)+SUM($H$40:$H$41)+$E59*SUM($G$38:$G$39))</f>
        <v>353.591666002234</v>
      </c>
    </row>
    <row r="60" spans="5:10" ht="12.75">
      <c r="E60" s="31">
        <f>E61-5</f>
        <v>175</v>
      </c>
      <c r="F60" s="30">
        <f aca="true" t="shared" si="0" ref="F60:J65">F$58*$E60+$H$8-(SUM($H$12:$H$37)+SUM($H$40:$H$41)+$E60*SUM($G$38:$G$39))</f>
        <v>24.09166600223392</v>
      </c>
      <c r="G60" s="30">
        <f t="shared" si="0"/>
        <v>111.59166600223392</v>
      </c>
      <c r="H60" s="30">
        <f t="shared" si="0"/>
        <v>199.09166600223392</v>
      </c>
      <c r="I60" s="30">
        <f t="shared" si="0"/>
        <v>286.5916660022339</v>
      </c>
      <c r="J60" s="30">
        <f t="shared" si="0"/>
        <v>374.09166600223404</v>
      </c>
    </row>
    <row r="61" spans="5:10" ht="12.75">
      <c r="E61" s="31">
        <f>E62-5</f>
        <v>180</v>
      </c>
      <c r="F61" s="30">
        <f t="shared" si="0"/>
        <v>34.59166600223392</v>
      </c>
      <c r="G61" s="30">
        <f t="shared" si="0"/>
        <v>124.59166600223392</v>
      </c>
      <c r="H61" s="30">
        <f t="shared" si="0"/>
        <v>214.59166600223386</v>
      </c>
      <c r="I61" s="30">
        <f t="shared" si="0"/>
        <v>304.59166600223386</v>
      </c>
      <c r="J61" s="30">
        <f t="shared" si="0"/>
        <v>394.591666002234</v>
      </c>
    </row>
    <row r="62" spans="5:10" ht="12.75">
      <c r="E62" s="31">
        <f>E7</f>
        <v>185</v>
      </c>
      <c r="F62" s="30">
        <f t="shared" si="0"/>
        <v>45.09166600223392</v>
      </c>
      <c r="G62" s="30">
        <f t="shared" si="0"/>
        <v>137.59166600223392</v>
      </c>
      <c r="H62" s="32">
        <f t="shared" si="0"/>
        <v>230.09166600223392</v>
      </c>
      <c r="I62" s="30">
        <f t="shared" si="0"/>
        <v>322.5916660022339</v>
      </c>
      <c r="J62" s="30">
        <f t="shared" si="0"/>
        <v>415.09166600223404</v>
      </c>
    </row>
    <row r="63" spans="5:10" ht="12.75">
      <c r="E63" s="31">
        <f>E62+5</f>
        <v>190</v>
      </c>
      <c r="F63" s="30">
        <f t="shared" si="0"/>
        <v>55.59166600223398</v>
      </c>
      <c r="G63" s="30">
        <f t="shared" si="0"/>
        <v>150.59166600223392</v>
      </c>
      <c r="H63" s="30">
        <f t="shared" si="0"/>
        <v>245.59166600223392</v>
      </c>
      <c r="I63" s="30">
        <f t="shared" si="0"/>
        <v>340.5916660022339</v>
      </c>
      <c r="J63" s="30">
        <f t="shared" si="0"/>
        <v>435.59166600223404</v>
      </c>
    </row>
    <row r="64" spans="5:10" ht="12.75">
      <c r="E64" s="31">
        <f>E63+5</f>
        <v>195</v>
      </c>
      <c r="F64" s="30">
        <f t="shared" si="0"/>
        <v>66.09166600223392</v>
      </c>
      <c r="G64" s="30">
        <f t="shared" si="0"/>
        <v>163.59166600223398</v>
      </c>
      <c r="H64" s="30">
        <f t="shared" si="0"/>
        <v>261.091666002234</v>
      </c>
      <c r="I64" s="30">
        <f t="shared" si="0"/>
        <v>358.591666002234</v>
      </c>
      <c r="J64" s="30">
        <f t="shared" si="0"/>
        <v>456.091666002234</v>
      </c>
    </row>
    <row r="65" spans="5:10" ht="12.75">
      <c r="E65" s="31">
        <f>E64+5</f>
        <v>200</v>
      </c>
      <c r="F65" s="30">
        <f t="shared" si="0"/>
        <v>76.59166600223392</v>
      </c>
      <c r="G65" s="30">
        <f t="shared" si="0"/>
        <v>176.59166600223392</v>
      </c>
      <c r="H65" s="30">
        <f t="shared" si="0"/>
        <v>276.5916660022339</v>
      </c>
      <c r="I65" s="30">
        <f t="shared" si="0"/>
        <v>376.5916660022339</v>
      </c>
      <c r="J65" s="30">
        <f t="shared" si="0"/>
        <v>476.59166600223404</v>
      </c>
    </row>
    <row r="66" ht="12.75">
      <c r="I66" s="7"/>
    </row>
    <row r="67" spans="2:9" ht="12.75">
      <c r="B67" t="s">
        <v>59</v>
      </c>
      <c r="I67" s="7"/>
    </row>
    <row r="68" spans="3:9" ht="12.75">
      <c r="C68" t="s">
        <v>60</v>
      </c>
      <c r="I68" s="7"/>
    </row>
    <row r="69" spans="3:9" ht="12.75">
      <c r="C69" t="s">
        <v>61</v>
      </c>
      <c r="I69" s="7"/>
    </row>
    <row r="70" ht="12.75">
      <c r="C70" t="s">
        <v>62</v>
      </c>
    </row>
    <row r="71" ht="12.75">
      <c r="C71" t="s">
        <v>67</v>
      </c>
    </row>
    <row r="72" ht="12.75">
      <c r="C72" t="s">
        <v>63</v>
      </c>
    </row>
    <row r="74" ht="12.75">
      <c r="B74" t="s">
        <v>71</v>
      </c>
    </row>
  </sheetData>
  <mergeCells count="9">
    <mergeCell ref="E54:J54"/>
    <mergeCell ref="E55:J55"/>
    <mergeCell ref="F57:J57"/>
    <mergeCell ref="H2:I2"/>
    <mergeCell ref="I5:I6"/>
    <mergeCell ref="E5:E6"/>
    <mergeCell ref="F5:F6"/>
    <mergeCell ref="G5:G6"/>
    <mergeCell ref="H5:H6"/>
  </mergeCells>
  <printOptions/>
  <pageMargins left="0.75" right="0.75" top="1" bottom="1" header="0.5" footer="0.5"/>
  <pageSetup fitToHeight="1" fitToWidth="1" horizontalDpi="300" verticalDpi="300" orientation="portrait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Individual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Cody Bingham</dc:creator>
  <cp:keywords/>
  <dc:description/>
  <cp:lastModifiedBy>Cody Bingham</cp:lastModifiedBy>
  <cp:lastPrinted>2006-09-15T16:48:45Z</cp:lastPrinted>
  <dcterms:created xsi:type="dcterms:W3CDTF">2006-03-14T02:18:46Z</dcterms:created>
  <dcterms:modified xsi:type="dcterms:W3CDTF">2006-11-09T02:10:09Z</dcterms:modified>
  <cp:category/>
  <cp:version/>
  <cp:contentType/>
  <cp:contentStatus/>
</cp:coreProperties>
</file>