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5480" windowHeight="8190" activeTab="0"/>
  </bookViews>
  <sheets>
    <sheet name="Oat Hay" sheetId="1" r:id="rId1"/>
  </sheets>
  <definedNames/>
  <calcPr fullCalcOnLoad="1"/>
</workbook>
</file>

<file path=xl/comments1.xml><?xml version="1.0" encoding="utf-8"?>
<comments xmlns="http://schemas.openxmlformats.org/spreadsheetml/2006/main">
  <authors>
    <author>E. Bruce Godfrey</author>
  </authors>
  <commentList>
    <comment ref="D25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Wheel line users  have no need to pump   -agent</t>
        </r>
      </text>
    </comment>
  </commentList>
</comments>
</file>

<file path=xl/sharedStrings.xml><?xml version="1.0" encoding="utf-8"?>
<sst xmlns="http://schemas.openxmlformats.org/spreadsheetml/2006/main" count="86" uniqueCount="68">
  <si>
    <t>Uintah County</t>
  </si>
  <si>
    <t>Quantity per acre</t>
  </si>
  <si>
    <t>Unit</t>
  </si>
  <si>
    <t>Price/cost per unit</t>
  </si>
  <si>
    <t>Value/cost per acre</t>
  </si>
  <si>
    <t>Receipts</t>
  </si>
  <si>
    <t>tons</t>
  </si>
  <si>
    <t>Residue</t>
  </si>
  <si>
    <t>AUM</t>
  </si>
  <si>
    <t>Subtotal</t>
  </si>
  <si>
    <t>Operating costs</t>
  </si>
  <si>
    <t>Land preparation</t>
  </si>
  <si>
    <t>Plowing</t>
  </si>
  <si>
    <t>acre</t>
  </si>
  <si>
    <t>Discing</t>
  </si>
  <si>
    <t>Field cultivator</t>
  </si>
  <si>
    <t>Land plane</t>
  </si>
  <si>
    <t>Planting</t>
  </si>
  <si>
    <t>Seed</t>
  </si>
  <si>
    <t>pounds</t>
  </si>
  <si>
    <t>Fertilization</t>
  </si>
  <si>
    <t>Nitrogen</t>
  </si>
  <si>
    <t>Phosphate</t>
  </si>
  <si>
    <t>Custom application</t>
  </si>
  <si>
    <t>Pesticides/herbicides</t>
  </si>
  <si>
    <t>2-4-D</t>
  </si>
  <si>
    <t>pint</t>
  </si>
  <si>
    <t>Irrigation (wheel line)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</si>
  <si>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</si>
  <si>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</si>
  <si>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</si>
  <si>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</si>
  <si>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</si>
  <si>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</si>
  <si>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</si>
  <si>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</si>
  <si>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</si>
  <si>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Swathing</t>
  </si>
  <si>
    <t>Turning/raking</t>
  </si>
  <si>
    <t>Baling</t>
  </si>
  <si>
    <t>Hauling/stacking</t>
  </si>
  <si>
    <t>Interest on operating capital</t>
  </si>
  <si>
    <t>Ownership costs (excludes cost of land)</t>
  </si>
  <si>
    <t>Insurance</t>
  </si>
  <si>
    <t>Machinery ownership costs</t>
  </si>
  <si>
    <t>Irrigation equipment costs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</si>
  <si>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</si>
  <si>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</si>
  <si>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</si>
  <si>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</si>
  <si>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</si>
  <si>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1. Oats planted in late March and harvested in July.</t>
  </si>
  <si>
    <t>2. Interest computed on land preparation and planting costs for 6 months and fertilization/herbicide/irrigation costs for 4 months.</t>
  </si>
  <si>
    <t>3. Machinery operating costs include: fuel, oil, repairs and labor.</t>
  </si>
  <si>
    <t>5. Machinery ownership costs include depreciation, interest, insurance, and housing.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</si>
  <si>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</si>
  <si>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</si>
  <si>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Oat Hay</t>
  </si>
  <si>
    <t>4. Machinery ownership costs are allocated based on equipment used for each crop.</t>
  </si>
  <si>
    <t>Base Value</t>
  </si>
  <si>
    <t>Modify Colored Columns</t>
  </si>
  <si>
    <t>Costs and Returns per acre from growing oat hay, 2006</t>
  </si>
  <si>
    <t>Budget prepared by: E. Bruce Godfrey, Cody Bingham and Boyd Kitchen</t>
  </si>
  <si>
    <t>Breakeven Table - Oat Hay</t>
  </si>
  <si>
    <t>Net returns per acre above operating costs</t>
  </si>
  <si>
    <t>Yield</t>
  </si>
  <si>
    <t>Selling Price ($/ton)</t>
  </si>
  <si>
    <t>(Ton/Ac)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</si>
</sst>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"/>
    <numFmt numFmtId="167" formatCode="0.00_);\(0.00\)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&quot;$&quot;#,##0.0"/>
    <numFmt numFmtId="172" formatCode="_(* #,##0.000_);_(* \(#,##0.000\);_(* &quot;-&quot;??_);_(@_)"/>
    <numFmt numFmtId="173" formatCode="_(* #,##0.0000_);_(* \(#,##0.0000\);_(* &quot;-&quot;??_);_(@_)"/>
    <numFmt numFmtId="174" formatCode="0.0"/>
    <numFmt numFmtId="175" formatCode="&quot;$&quot;#,##0.0000"/>
    <numFmt numFmtId="176" formatCode="0.0%"/>
    <numFmt numFmtId="177" formatCode="_(* #,##0_);_(* \(#,##0\);_(* &quot;-&quot;?_);_(@_)"/>
    <numFmt numFmtId="178" formatCode="#,##0.000_);\(#,##0.000\)"/>
    <numFmt numFmtId="179" formatCode="#,##0.0_);\(#,##0.0\)"/>
    <numFmt numFmtId="180" formatCode="#\ ?/2"/>
    <numFmt numFmtId="181" formatCode="0.000"/>
    <numFmt numFmtId="182" formatCode="0.0000"/>
    <numFmt numFmtId="183" formatCode="0.00000"/>
    <numFmt numFmtId="184" formatCode="0.000000"/>
    <numFmt numFmtId="185" formatCode="#,##0.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Tahoma"/>
      <family val="2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5" fillId="0" borderId="0" xfId="0" applyFont="1" applyAlignment="1">
      <alignment/>
    </xf>
    <xf numFmtId="168" fontId="0" fillId="0" borderId="0" xfId="15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3" fontId="0" fillId="0" borderId="0" xfId="15" applyAlignment="1">
      <alignment/>
    </xf>
    <xf numFmtId="0" fontId="5" fillId="0" borderId="0" xfId="0" applyFont="1" applyAlignment="1">
      <alignment horizontal="right"/>
    </xf>
    <xf numFmtId="169" fontId="0" fillId="0" borderId="0" xfId="15" applyNumberFormat="1" applyAlignment="1">
      <alignment/>
    </xf>
    <xf numFmtId="169" fontId="0" fillId="0" borderId="0" xfId="15" applyNumberFormat="1" applyFont="1" applyAlignment="1">
      <alignment/>
    </xf>
    <xf numFmtId="43" fontId="0" fillId="0" borderId="0" xfId="15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2" fontId="0" fillId="0" borderId="0" xfId="15" applyNumberFormat="1" applyAlignment="1">
      <alignment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0" customWidth="1"/>
    <col min="6" max="8" width="11.7109375" style="0" customWidth="1"/>
    <col min="9" max="9" width="12.7109375" style="0" customWidth="1"/>
  </cols>
  <sheetData>
    <row r="1" ht="15">
      <c r="A1" s="1" t="s">
        <v>55</v>
      </c>
    </row>
    <row r="2" spans="1:9" ht="15">
      <c r="A2" s="1" t="s">
        <v>56</v>
      </c>
      <c r="H2" s="16" t="s">
        <v>60</v>
      </c>
      <c r="I2" s="16"/>
    </row>
    <row r="3" ht="15.75">
      <c r="B3" s="2" t="s">
        <v>61</v>
      </c>
    </row>
    <row r="4" spans="1:2" ht="15.75">
      <c r="A4" s="3"/>
      <c r="B4" s="2" t="s">
        <v>0</v>
      </c>
    </row>
    <row r="5" spans="5:9" ht="12.75">
      <c r="E5" s="19" t="s">
        <v>1</v>
      </c>
      <c r="F5" s="17" t="s">
        <v>2</v>
      </c>
      <c r="G5" s="19" t="s">
        <v>3</v>
      </c>
      <c r="H5" s="17" t="s">
        <v>4</v>
      </c>
      <c r="I5" s="17" t="s">
        <v>59</v>
      </c>
    </row>
    <row r="6" spans="2:9" ht="12.75">
      <c r="B6" s="4" t="s">
        <v>5</v>
      </c>
      <c r="E6" s="20"/>
      <c r="F6" s="18"/>
      <c r="G6" s="20"/>
      <c r="H6" s="18"/>
      <c r="I6" s="18"/>
    </row>
    <row r="7" spans="3:9" ht="12.75">
      <c r="C7" t="s">
        <v>57</v>
      </c>
      <c r="E7" s="5">
        <v>2.1</v>
      </c>
      <c r="F7" s="6" t="s">
        <v>6</v>
      </c>
      <c r="G7" s="7">
        <v>67.66666666666667</v>
      </c>
      <c r="H7" s="7">
        <f>E7*G7</f>
        <v>142.10000000000002</v>
      </c>
      <c r="I7" s="14">
        <v>142.1</v>
      </c>
    </row>
    <row r="8" spans="3:9" ht="12.75">
      <c r="C8" t="s">
        <v>7</v>
      </c>
      <c r="E8" s="8">
        <v>0</v>
      </c>
      <c r="F8" s="6" t="s">
        <v>8</v>
      </c>
      <c r="G8" s="7">
        <v>0</v>
      </c>
      <c r="H8" s="7">
        <f>E8*G8</f>
        <v>0</v>
      </c>
      <c r="I8" s="14">
        <v>0</v>
      </c>
    </row>
    <row r="9" spans="4:9" ht="12.75">
      <c r="D9" s="9" t="s">
        <v>9</v>
      </c>
      <c r="E9" s="8"/>
      <c r="F9" s="6"/>
      <c r="G9" s="7"/>
      <c r="H9" s="7">
        <f>H7+H8</f>
        <v>142.10000000000002</v>
      </c>
      <c r="I9" s="14">
        <v>142.1</v>
      </c>
    </row>
    <row r="10" spans="2:9" ht="12.75">
      <c r="B10" s="4" t="s">
        <v>10</v>
      </c>
      <c r="E10" s="8"/>
      <c r="F10" s="6"/>
      <c r="G10" s="7"/>
      <c r="H10" s="7"/>
      <c r="I10" s="14"/>
    </row>
    <row r="11" spans="3:9" ht="12.75">
      <c r="C11" t="s">
        <v>11</v>
      </c>
      <c r="E11" s="8"/>
      <c r="F11" s="6"/>
      <c r="G11" s="7"/>
      <c r="H11" s="7"/>
      <c r="I11" s="14"/>
    </row>
    <row r="12" spans="4:9" ht="12.75">
      <c r="D12" t="s">
        <v>12</v>
      </c>
      <c r="E12" s="10">
        <v>1</v>
      </c>
      <c r="F12" s="6" t="s">
        <v>13</v>
      </c>
      <c r="G12" s="7">
        <v>5.884155853658537</v>
      </c>
      <c r="H12" s="7">
        <f aca="true" t="shared" si="0" ref="H12:H17">E12*G12</f>
        <v>5.884155853658537</v>
      </c>
      <c r="I12" s="14">
        <v>5.88</v>
      </c>
    </row>
    <row r="13" spans="4:9" ht="12.75">
      <c r="D13" t="s">
        <v>14</v>
      </c>
      <c r="E13" s="10">
        <v>1</v>
      </c>
      <c r="F13" s="6" t="s">
        <v>13</v>
      </c>
      <c r="G13" s="7">
        <v>3.7347136249999995</v>
      </c>
      <c r="H13" s="7">
        <f t="shared" si="0"/>
        <v>3.7347136249999995</v>
      </c>
      <c r="I13" s="14">
        <v>3.73</v>
      </c>
    </row>
    <row r="14" spans="4:9" ht="12.75">
      <c r="D14" t="s">
        <v>15</v>
      </c>
      <c r="E14" s="10">
        <v>1</v>
      </c>
      <c r="F14" s="6" t="s">
        <v>13</v>
      </c>
      <c r="G14" s="7">
        <v>3.6392233333333333</v>
      </c>
      <c r="H14" s="7">
        <f t="shared" si="0"/>
        <v>3.6392233333333333</v>
      </c>
      <c r="I14" s="14">
        <v>3.64</v>
      </c>
    </row>
    <row r="15" spans="4:9" ht="12.75">
      <c r="D15" t="s">
        <v>16</v>
      </c>
      <c r="E15" s="10">
        <v>1</v>
      </c>
      <c r="F15" s="6" t="s">
        <v>13</v>
      </c>
      <c r="G15" s="7">
        <v>3.3428627142857144</v>
      </c>
      <c r="H15" s="7">
        <f t="shared" si="0"/>
        <v>3.3428627142857144</v>
      </c>
      <c r="I15" s="14">
        <v>3.34</v>
      </c>
    </row>
    <row r="16" spans="3:9" ht="12.75">
      <c r="C16" t="s">
        <v>17</v>
      </c>
      <c r="E16" s="10">
        <v>1</v>
      </c>
      <c r="F16" s="6" t="s">
        <v>13</v>
      </c>
      <c r="G16" s="7">
        <v>2.962504875</v>
      </c>
      <c r="H16" s="7">
        <f t="shared" si="0"/>
        <v>2.962504875</v>
      </c>
      <c r="I16" s="14">
        <v>2.96</v>
      </c>
    </row>
    <row r="17" spans="3:9" ht="12.75">
      <c r="C17" t="s">
        <v>18</v>
      </c>
      <c r="E17" s="11">
        <v>100</v>
      </c>
      <c r="F17" s="6" t="s">
        <v>19</v>
      </c>
      <c r="G17" s="7">
        <v>0.17</v>
      </c>
      <c r="H17" s="7">
        <f t="shared" si="0"/>
        <v>17</v>
      </c>
      <c r="I17" s="14">
        <v>17</v>
      </c>
    </row>
    <row r="18" spans="3:9" ht="12.75">
      <c r="C18" t="s">
        <v>20</v>
      </c>
      <c r="E18" s="8"/>
      <c r="F18" s="6"/>
      <c r="G18" s="7"/>
      <c r="H18" s="7"/>
      <c r="I18" s="14"/>
    </row>
    <row r="19" spans="4:9" ht="12.75">
      <c r="D19" t="s">
        <v>21</v>
      </c>
      <c r="E19" s="10">
        <v>0</v>
      </c>
      <c r="F19" s="6" t="s">
        <v>19</v>
      </c>
      <c r="G19" s="7">
        <v>0.1785</v>
      </c>
      <c r="H19" s="7">
        <f>E19*G19</f>
        <v>0</v>
      </c>
      <c r="I19" s="14">
        <v>0</v>
      </c>
    </row>
    <row r="20" spans="4:9" ht="12.75">
      <c r="D20" t="s">
        <v>22</v>
      </c>
      <c r="E20" s="10">
        <v>0</v>
      </c>
      <c r="F20" s="6" t="s">
        <v>19</v>
      </c>
      <c r="G20" s="7">
        <v>0.1785</v>
      </c>
      <c r="H20" s="7">
        <f>E20*G20</f>
        <v>0</v>
      </c>
      <c r="I20" s="14">
        <v>0</v>
      </c>
    </row>
    <row r="21" spans="4:9" ht="12.75">
      <c r="D21" t="s">
        <v>23</v>
      </c>
      <c r="E21" s="10">
        <v>0</v>
      </c>
      <c r="F21" s="6" t="s">
        <v>13</v>
      </c>
      <c r="G21" s="7">
        <v>7.82</v>
      </c>
      <c r="H21" s="7">
        <f>E21*G21</f>
        <v>0</v>
      </c>
      <c r="I21" s="14">
        <v>0</v>
      </c>
    </row>
    <row r="22" spans="3:9" ht="12.75">
      <c r="C22" t="s">
        <v>24</v>
      </c>
      <c r="E22" s="8"/>
      <c r="F22" s="6"/>
      <c r="G22" s="7"/>
      <c r="H22" s="7"/>
      <c r="I22" s="14"/>
    </row>
    <row r="23" spans="4:9" ht="12.75">
      <c r="D23" t="s">
        <v>25</v>
      </c>
      <c r="E23" s="8">
        <v>0</v>
      </c>
      <c r="F23" s="6" t="s">
        <v>26</v>
      </c>
      <c r="G23" s="7">
        <v>2.7495</v>
      </c>
      <c r="H23" s="7">
        <f>E23*G23</f>
        <v>0</v>
      </c>
      <c r="I23" s="14">
        <v>0</v>
      </c>
    </row>
    <row r="24" spans="4:9" ht="12.75">
      <c r="D24" t="s">
        <v>23</v>
      </c>
      <c r="E24" s="10">
        <v>0</v>
      </c>
      <c r="F24" s="6" t="s">
        <v>13</v>
      </c>
      <c r="G24" s="7">
        <v>7.82</v>
      </c>
      <c r="H24" s="7">
        <f>E24*G24</f>
        <v>0</v>
      </c>
      <c r="I24" s="14">
        <v>0</v>
      </c>
    </row>
    <row r="25" spans="3:9" ht="12.75">
      <c r="C25" t="s">
        <v>27</v>
      </c>
      <c r="E25" s="10">
        <v>5</v>
      </c>
      <c r="F25" s="6" t="s">
        <v>28</v>
      </c>
      <c r="G25" s="7"/>
      <c r="H25" s="7"/>
      <c r="I25" s="14"/>
    </row>
    <row r="26" spans="4:9" ht="12.75">
      <c r="D26" t="s">
        <v>29</v>
      </c>
      <c r="E26" s="8">
        <v>1.6666666666666665</v>
      </c>
      <c r="F26" s="6" t="s">
        <v>30</v>
      </c>
      <c r="G26" s="7">
        <v>10</v>
      </c>
      <c r="H26" s="7">
        <f>E26*G26</f>
        <v>16.666666666666664</v>
      </c>
      <c r="I26" s="14">
        <v>16.67</v>
      </c>
    </row>
    <row r="27" spans="4:9" ht="12.75">
      <c r="D27" t="s">
        <v>31</v>
      </c>
      <c r="E27" s="10">
        <v>1</v>
      </c>
      <c r="F27" s="6" t="s">
        <v>32</v>
      </c>
      <c r="G27" s="7">
        <v>10</v>
      </c>
      <c r="H27" s="7">
        <f>E27*G27</f>
        <v>10</v>
      </c>
      <c r="I27" s="14">
        <v>10</v>
      </c>
    </row>
    <row r="28" spans="4:9" ht="12.75">
      <c r="D28" t="s">
        <v>33</v>
      </c>
      <c r="E28" s="10">
        <v>1</v>
      </c>
      <c r="F28" s="6" t="s">
        <v>13</v>
      </c>
      <c r="G28" s="7">
        <v>2.3</v>
      </c>
      <c r="H28" s="7">
        <f>E28*G28</f>
        <v>2.3</v>
      </c>
      <c r="I28" s="14">
        <v>2.3</v>
      </c>
    </row>
    <row r="29" spans="4:9" ht="12.75">
      <c r="D29" t="s">
        <v>34</v>
      </c>
      <c r="E29" s="10">
        <v>34.3</v>
      </c>
      <c r="F29" s="6" t="s">
        <v>35</v>
      </c>
      <c r="G29" s="7">
        <v>0</v>
      </c>
      <c r="H29" s="7">
        <f>E29*G29</f>
        <v>0</v>
      </c>
      <c r="I29" s="14">
        <v>0</v>
      </c>
    </row>
    <row r="30" spans="3:9" ht="12.75">
      <c r="C30" t="s">
        <v>36</v>
      </c>
      <c r="E30" s="8"/>
      <c r="F30" s="6"/>
      <c r="G30" s="7"/>
      <c r="H30" s="7"/>
      <c r="I30" s="14"/>
    </row>
    <row r="31" spans="4:9" ht="12.75">
      <c r="D31" t="s">
        <v>37</v>
      </c>
      <c r="E31" s="10">
        <v>1</v>
      </c>
      <c r="F31" s="6" t="s">
        <v>13</v>
      </c>
      <c r="G31" s="7">
        <v>4.034285061728395</v>
      </c>
      <c r="H31" s="7">
        <f>E31*G31</f>
        <v>4.034285061728395</v>
      </c>
      <c r="I31" s="14">
        <v>4.03</v>
      </c>
    </row>
    <row r="32" spans="4:9" ht="12.75">
      <c r="D32" t="s">
        <v>38</v>
      </c>
      <c r="E32" s="10">
        <v>1</v>
      </c>
      <c r="F32" s="6" t="s">
        <v>13</v>
      </c>
      <c r="G32" s="7">
        <v>1.3922788008130083</v>
      </c>
      <c r="H32" s="7">
        <f>E32*G32</f>
        <v>1.3922788008130083</v>
      </c>
      <c r="I32" s="14">
        <v>1.39</v>
      </c>
    </row>
    <row r="33" spans="4:9" ht="12.75">
      <c r="D33" t="s">
        <v>39</v>
      </c>
      <c r="E33" s="15">
        <v>2.1</v>
      </c>
      <c r="F33" s="6" t="s">
        <v>6</v>
      </c>
      <c r="G33" s="7">
        <v>4.79</v>
      </c>
      <c r="H33" s="7">
        <f>E33*G33</f>
        <v>10.059000000000001</v>
      </c>
      <c r="I33" s="14">
        <v>10.06</v>
      </c>
    </row>
    <row r="34" spans="4:9" ht="12.75">
      <c r="D34" t="s">
        <v>40</v>
      </c>
      <c r="E34" s="15">
        <v>2.1</v>
      </c>
      <c r="F34" s="6" t="s">
        <v>6</v>
      </c>
      <c r="G34" s="7">
        <v>3.63</v>
      </c>
      <c r="H34" s="7">
        <f>E34*G34</f>
        <v>7.623</v>
      </c>
      <c r="I34" s="14">
        <v>7.62</v>
      </c>
    </row>
    <row r="35" spans="3:9" ht="12.75">
      <c r="C35" t="s">
        <v>41</v>
      </c>
      <c r="E35" s="12"/>
      <c r="F35" s="6"/>
      <c r="G35" s="13">
        <v>0.0761</v>
      </c>
      <c r="H35" s="7">
        <f>SUM(H12:H17)*G35*(6/12)+SUM(H19:H29)*G35*(4/12)</f>
        <v>2.1260274460463897</v>
      </c>
      <c r="I35" s="14">
        <v>2.13</v>
      </c>
    </row>
    <row r="36" spans="4:9" ht="12.75">
      <c r="D36" s="9" t="s">
        <v>9</v>
      </c>
      <c r="E36" s="8"/>
      <c r="F36" s="6"/>
      <c r="H36" s="7">
        <f>SUM(H12:H35)</f>
        <v>90.76471837653204</v>
      </c>
      <c r="I36" s="14">
        <v>84.06</v>
      </c>
    </row>
    <row r="37" spans="5:9" ht="12.75">
      <c r="E37" s="8"/>
      <c r="F37" s="6"/>
      <c r="H37" s="7"/>
      <c r="I37" s="14"/>
    </row>
    <row r="38" spans="2:9" ht="12.75">
      <c r="B38" t="s">
        <v>42</v>
      </c>
      <c r="E38" s="8"/>
      <c r="F38" s="6"/>
      <c r="H38" s="7">
        <f>SUM(H39:H41)</f>
        <v>156.30991967031747</v>
      </c>
      <c r="I38" s="14">
        <v>156.31</v>
      </c>
    </row>
    <row r="39" spans="3:9" ht="12.75">
      <c r="C39" t="s">
        <v>43</v>
      </c>
      <c r="E39" s="10">
        <v>1</v>
      </c>
      <c r="F39" s="6" t="s">
        <v>13</v>
      </c>
      <c r="G39" s="7">
        <v>2</v>
      </c>
      <c r="H39" s="7">
        <f>E39*G39</f>
        <v>2</v>
      </c>
      <c r="I39" s="14">
        <v>2</v>
      </c>
    </row>
    <row r="40" spans="3:9" ht="12.75">
      <c r="C40" t="s">
        <v>44</v>
      </c>
      <c r="E40" s="10">
        <v>1</v>
      </c>
      <c r="F40" s="6" t="s">
        <v>13</v>
      </c>
      <c r="G40" s="7">
        <v>146.05991967031747</v>
      </c>
      <c r="H40" s="7">
        <f>E40*G40</f>
        <v>146.05991967031747</v>
      </c>
      <c r="I40" s="14">
        <v>146.06</v>
      </c>
    </row>
    <row r="41" spans="3:9" ht="12.75">
      <c r="C41" t="s">
        <v>45</v>
      </c>
      <c r="E41" s="10">
        <v>1</v>
      </c>
      <c r="F41" s="6" t="s">
        <v>13</v>
      </c>
      <c r="G41" s="7">
        <v>8.25</v>
      </c>
      <c r="H41" s="7">
        <f>E41*G41</f>
        <v>8.25</v>
      </c>
      <c r="I41" s="14">
        <v>8.25</v>
      </c>
    </row>
    <row r="42" spans="4:9" ht="12.75">
      <c r="D42" s="9" t="s">
        <v>46</v>
      </c>
      <c r="F42" s="6"/>
      <c r="H42" s="7">
        <f>H36+H38</f>
        <v>247.07463804684951</v>
      </c>
      <c r="I42" s="14">
        <v>240.37</v>
      </c>
    </row>
    <row r="43" spans="8:9" ht="12.75">
      <c r="H43" s="7"/>
      <c r="I43" s="14"/>
    </row>
    <row r="44" spans="2:9" ht="12.75">
      <c r="B44" t="s">
        <v>47</v>
      </c>
      <c r="H44" s="7"/>
      <c r="I44" s="14"/>
    </row>
    <row r="45" spans="3:9" ht="12.75">
      <c r="C45" t="s">
        <v>48</v>
      </c>
      <c r="H45" s="7">
        <f>H9-H36</f>
        <v>51.33528162346798</v>
      </c>
      <c r="I45" s="14">
        <v>58.04</v>
      </c>
    </row>
    <row r="46" spans="3:9" ht="12.75">
      <c r="C46" t="s">
        <v>49</v>
      </c>
      <c r="H46" s="7">
        <f>H9-H42</f>
        <v>-104.97463804684949</v>
      </c>
      <c r="I46" s="14">
        <v>-98.27</v>
      </c>
    </row>
    <row r="48" spans="5:10" ht="18">
      <c r="E48" s="21" t="s">
        <v>63</v>
      </c>
      <c r="F48" s="21"/>
      <c r="G48" s="21"/>
      <c r="H48" s="21"/>
      <c r="I48" s="21"/>
      <c r="J48" s="21"/>
    </row>
    <row r="49" spans="5:10" ht="12.75">
      <c r="E49" s="22" t="s">
        <v>64</v>
      </c>
      <c r="F49" s="22"/>
      <c r="G49" s="22"/>
      <c r="H49" s="22"/>
      <c r="I49" s="22"/>
      <c r="J49" s="22"/>
    </row>
    <row r="50" spans="5:10" ht="13.5" thickBot="1">
      <c r="E50" s="23"/>
      <c r="F50" s="23"/>
      <c r="G50" s="23"/>
      <c r="H50" s="23"/>
      <c r="I50" s="23"/>
      <c r="J50" s="23"/>
    </row>
    <row r="51" spans="5:10" ht="15">
      <c r="E51" s="24" t="s">
        <v>65</v>
      </c>
      <c r="F51" s="25" t="s">
        <v>66</v>
      </c>
      <c r="G51" s="26"/>
      <c r="H51" s="26"/>
      <c r="I51" s="26"/>
      <c r="J51" s="26"/>
    </row>
    <row r="52" spans="5:10" ht="15.75" thickBot="1">
      <c r="E52" s="27" t="s">
        <v>67</v>
      </c>
      <c r="F52" s="28">
        <f>G52-5</f>
        <v>57.66666666666667</v>
      </c>
      <c r="G52" s="29">
        <f>H52-5</f>
        <v>62.66666666666667</v>
      </c>
      <c r="H52" s="29">
        <f>G7</f>
        <v>67.66666666666667</v>
      </c>
      <c r="I52" s="29">
        <f>H52+5</f>
        <v>72.66666666666667</v>
      </c>
      <c r="J52" s="29">
        <f>I52+5</f>
        <v>77.66666666666667</v>
      </c>
    </row>
    <row r="53" spans="5:10" ht="12.75">
      <c r="E53" s="30">
        <f>E54-0.5</f>
        <v>0.6000000000000001</v>
      </c>
      <c r="F53" s="31">
        <f>F$52*$E53+$H$8-SUM($H$12:$H$32)-$G$33*$E53-$G$34*$E53-$H$35</f>
        <v>-43.53471837653203</v>
      </c>
      <c r="G53" s="31">
        <f>G$52*$E53+$H$8-SUM($H$12:$H$32)-$G$33*$E53-$G$34*$E53-$H$35</f>
        <v>-40.53471837653203</v>
      </c>
      <c r="H53" s="31">
        <f>H$52*$E53+$H$8-SUM($H$12:$H$32)-$G$33*$E53-$G$34*$E53-$H$35</f>
        <v>-37.53471837653203</v>
      </c>
      <c r="I53" s="31">
        <f>I$52*$E53+$H$8-SUM($H$12:$H$32)-$G$33*$E53-$G$34*$E53-$H$35</f>
        <v>-34.53471837653203</v>
      </c>
      <c r="J53" s="31">
        <f>J$52*$E53+$H$8-SUM($H$12:$H$32)-$G$33*$E53-$G$34*$E53-$H$35</f>
        <v>-31.534718376532034</v>
      </c>
    </row>
    <row r="54" spans="5:10" ht="12.75">
      <c r="E54" s="32">
        <f>E55-0.5</f>
        <v>1.1</v>
      </c>
      <c r="F54" s="31">
        <f aca="true" t="shared" si="1" ref="F54:J59">F$52*$E54+$H$8-SUM($H$12:$H$32)-$G$33*$E54-$G$34*$E54-$H$35</f>
        <v>-18.911385043198695</v>
      </c>
      <c r="G54" s="31">
        <f t="shared" si="1"/>
        <v>-13.411385043198703</v>
      </c>
      <c r="H54" s="31">
        <f t="shared" si="1"/>
        <v>-7.911385043198688</v>
      </c>
      <c r="I54" s="31">
        <f t="shared" si="1"/>
        <v>-2.4113850431986883</v>
      </c>
      <c r="J54" s="31">
        <f t="shared" si="1"/>
        <v>3.0886149568013117</v>
      </c>
    </row>
    <row r="55" spans="5:10" ht="12.75">
      <c r="E55" s="32">
        <f>E56-0.5</f>
        <v>1.6</v>
      </c>
      <c r="F55" s="31">
        <f t="shared" si="1"/>
        <v>5.7119482901346394</v>
      </c>
      <c r="G55" s="31">
        <f t="shared" si="1"/>
        <v>13.71194829013464</v>
      </c>
      <c r="H55" s="31">
        <f t="shared" si="1"/>
        <v>21.71194829013464</v>
      </c>
      <c r="I55" s="31">
        <f t="shared" si="1"/>
        <v>29.71194829013464</v>
      </c>
      <c r="J55" s="31">
        <f t="shared" si="1"/>
        <v>37.71194829013464</v>
      </c>
    </row>
    <row r="56" spans="5:10" ht="12.75">
      <c r="E56" s="32">
        <f>E7</f>
        <v>2.1</v>
      </c>
      <c r="F56" s="31">
        <f t="shared" si="1"/>
        <v>30.335281623467974</v>
      </c>
      <c r="G56" s="31">
        <f t="shared" si="1"/>
        <v>40.83528162346799</v>
      </c>
      <c r="H56" s="33">
        <f t="shared" si="1"/>
        <v>51.33528162346799</v>
      </c>
      <c r="I56" s="31">
        <f t="shared" si="1"/>
        <v>61.83528162346799</v>
      </c>
      <c r="J56" s="31">
        <f t="shared" si="1"/>
        <v>72.33528162346798</v>
      </c>
    </row>
    <row r="57" spans="5:10" ht="12.75">
      <c r="E57" s="32">
        <f>E56+0.5</f>
        <v>2.6</v>
      </c>
      <c r="F57" s="31">
        <f t="shared" si="1"/>
        <v>54.958614956801284</v>
      </c>
      <c r="G57" s="31">
        <f t="shared" si="1"/>
        <v>67.95861495680128</v>
      </c>
      <c r="H57" s="31">
        <f t="shared" si="1"/>
        <v>80.95861495680131</v>
      </c>
      <c r="I57" s="31">
        <f t="shared" si="1"/>
        <v>93.95861495680131</v>
      </c>
      <c r="J57" s="31">
        <f t="shared" si="1"/>
        <v>106.95861495680131</v>
      </c>
    </row>
    <row r="58" spans="5:10" ht="12.75">
      <c r="E58" s="32">
        <f>E57+0.5</f>
        <v>3.1</v>
      </c>
      <c r="F58" s="31">
        <f t="shared" si="1"/>
        <v>79.58194829013463</v>
      </c>
      <c r="G58" s="31">
        <f t="shared" si="1"/>
        <v>95.08194829013463</v>
      </c>
      <c r="H58" s="31">
        <f t="shared" si="1"/>
        <v>110.58194829013463</v>
      </c>
      <c r="I58" s="31">
        <f t="shared" si="1"/>
        <v>126.08194829013463</v>
      </c>
      <c r="J58" s="31">
        <f t="shared" si="1"/>
        <v>141.58194829013465</v>
      </c>
    </row>
    <row r="59" spans="5:10" ht="12.75">
      <c r="E59" s="32">
        <f>E58+0.5</f>
        <v>3.6</v>
      </c>
      <c r="F59" s="31">
        <f t="shared" si="1"/>
        <v>104.20528162346798</v>
      </c>
      <c r="G59" s="31">
        <f t="shared" si="1"/>
        <v>122.20528162346798</v>
      </c>
      <c r="H59" s="31">
        <f t="shared" si="1"/>
        <v>140.20528162346798</v>
      </c>
      <c r="I59" s="31">
        <f t="shared" si="1"/>
        <v>158.20528162346798</v>
      </c>
      <c r="J59" s="31">
        <f t="shared" si="1"/>
        <v>176.20528162346798</v>
      </c>
    </row>
    <row r="60" ht="12.75">
      <c r="I60" s="7"/>
    </row>
    <row r="61" spans="2:9" ht="12.75">
      <c r="B61" t="s">
        <v>50</v>
      </c>
      <c r="I61" s="7"/>
    </row>
    <row r="62" spans="3:9" ht="12.75">
      <c r="C62" t="s">
        <v>51</v>
      </c>
      <c r="I62" s="7"/>
    </row>
    <row r="63" spans="3:9" ht="12.75">
      <c r="C63" t="s">
        <v>52</v>
      </c>
      <c r="I63" s="7"/>
    </row>
    <row r="64" spans="3:9" ht="12.75">
      <c r="C64" t="s">
        <v>53</v>
      </c>
      <c r="I64" s="7"/>
    </row>
    <row r="65" ht="12.75">
      <c r="C65" t="s">
        <v>58</v>
      </c>
    </row>
    <row r="66" ht="12.75">
      <c r="C66" t="s">
        <v>54</v>
      </c>
    </row>
    <row r="68" ht="12.75">
      <c r="B68" t="s">
        <v>62</v>
      </c>
    </row>
  </sheetData>
  <mergeCells count="9">
    <mergeCell ref="E48:J48"/>
    <mergeCell ref="E49:J49"/>
    <mergeCell ref="F51:J51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Bingham</dc:creator>
  <cp:keywords/>
  <dc:description/>
  <cp:lastModifiedBy>Cody Bingham</cp:lastModifiedBy>
  <cp:lastPrinted>2006-09-15T16:45:12Z</cp:lastPrinted>
  <dcterms:created xsi:type="dcterms:W3CDTF">2006-03-14T02:06:29Z</dcterms:created>
  <dcterms:modified xsi:type="dcterms:W3CDTF">2006-11-08T23:54:39Z</dcterms:modified>
  <cp:category/>
  <cp:version/>
  <cp:contentType/>
  <cp:contentStatus/>
</cp:coreProperties>
</file>