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700" activeTab="0"/>
  </bookViews>
  <sheets>
    <sheet name="Alfalfa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2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75
</t>
        </r>
      </text>
    </comment>
    <comment ref="D13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100</t>
        </r>
      </text>
    </comment>
  </commentList>
</comments>
</file>

<file path=xl/sharedStrings.xml><?xml version="1.0" encoding="utf-8"?>
<sst xmlns="http://schemas.openxmlformats.org/spreadsheetml/2006/main" count="75" uniqueCount="62">
  <si>
    <t>Uintah County</t>
  </si>
  <si>
    <t>Quantity per acre</t>
  </si>
  <si>
    <t>Unit</t>
  </si>
  <si>
    <t>Price/cost per unit</t>
  </si>
  <si>
    <t>Value/cost per acre</t>
  </si>
  <si>
    <t>Receipts</t>
  </si>
  <si>
    <t>Alfalfa hay</t>
  </si>
  <si>
    <t>tons</t>
  </si>
  <si>
    <t>Residue</t>
  </si>
  <si>
    <t>AUM</t>
  </si>
  <si>
    <t>Subtotal</t>
  </si>
  <si>
    <t>Operating costs</t>
  </si>
  <si>
    <t>Fertilization</t>
  </si>
  <si>
    <t>Phosphate (11-52-0)</t>
  </si>
  <si>
    <t>pounds</t>
  </si>
  <si>
    <t>Potassium (0-0-60)</t>
  </si>
  <si>
    <t>Custom application</t>
  </si>
  <si>
    <t>acre</t>
  </si>
  <si>
    <t>Pesticides/herbicides</t>
  </si>
  <si>
    <t>Sencor</t>
  </si>
  <si>
    <t>pint</t>
  </si>
  <si>
    <t>Irrigation (center pivot)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</si>
  <si>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</si>
  <si>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</si>
  <si>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</si>
  <si>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</si>
  <si>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</si>
  <si>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</si>
  <si>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</si>
  <si>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</si>
  <si>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</si>
  <si>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</si>
  <si>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</t>
  </si>
  <si>
    <t>Baling</t>
  </si>
  <si>
    <t>Hauling/stacking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</si>
  <si>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</si>
  <si>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</si>
  <si>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</si>
  <si>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</si>
  <si>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</si>
  <si>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</si>
  <si>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</si>
  <si>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</si>
  <si>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</si>
  <si>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</si>
  <si>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Alfalfa already established harvested in June, July, and September.</t>
  </si>
  <si>
    <t>2. Interest computed on fertilization/herbicide costs for 6 months and operating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</si>
  <si>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</si>
  <si>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</si>
  <si>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</si>
  <si>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</si>
  <si>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</si>
  <si>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</si>
  <si>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</si>
  <si>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</si>
  <si>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growing alfalfa hay, 2006</t>
  </si>
  <si>
    <t>Budget prepared by: E. Bruce Godfrey, Cody Bingham and Boyd Kitchen</t>
  </si>
  <si>
    <t>Breakeven Table - Alfalfa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</si>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</sst>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&quot;$&quot;#,##0.0000"/>
    <numFmt numFmtId="176" formatCode="0.0%"/>
    <numFmt numFmtId="177" formatCode="_(* #,##0_);_(* \(#,##0\);_(* &quot;-&quot;?_);_(@_)"/>
    <numFmt numFmtId="178" formatCode="#,##0.000_);\(#,##0.000\)"/>
    <numFmt numFmtId="179" formatCode="#,##0.0_);\(#,##0.0\)"/>
    <numFmt numFmtId="180" formatCode="#\ ?/2"/>
    <numFmt numFmtId="181" formatCode="0.000"/>
    <numFmt numFmtId="182" formatCode="0.0000"/>
    <numFmt numFmtId="183" formatCode="0.00000"/>
    <numFmt numFmtId="184" formatCode="0.000000"/>
    <numFmt numFmtId="185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77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49</v>
      </c>
    </row>
    <row r="2" spans="1:9" ht="15">
      <c r="A2" s="1" t="s">
        <v>50</v>
      </c>
      <c r="H2" s="16" t="s">
        <v>54</v>
      </c>
      <c r="I2" s="16"/>
    </row>
    <row r="3" ht="15.75">
      <c r="B3" s="2" t="s">
        <v>55</v>
      </c>
    </row>
    <row r="4" spans="1:2" ht="15.75">
      <c r="A4" s="3"/>
      <c r="B4" s="2" t="s">
        <v>0</v>
      </c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53</v>
      </c>
    </row>
    <row r="6" spans="2:9" ht="12.75">
      <c r="B6" s="4" t="s">
        <v>5</v>
      </c>
      <c r="E6" s="20"/>
      <c r="F6" s="18"/>
      <c r="G6" s="20"/>
      <c r="H6" s="18"/>
      <c r="I6" s="18"/>
    </row>
    <row r="7" spans="3:9" ht="12.75">
      <c r="C7" t="s">
        <v>6</v>
      </c>
      <c r="E7" s="5">
        <v>3.9</v>
      </c>
      <c r="F7" s="6" t="s">
        <v>7</v>
      </c>
      <c r="G7" s="7">
        <v>88.56666666666666</v>
      </c>
      <c r="H7" s="7">
        <f>E7*G7</f>
        <v>345.40999999999997</v>
      </c>
      <c r="I7" s="14">
        <v>345.41</v>
      </c>
    </row>
    <row r="8" spans="3:9" ht="12.75">
      <c r="C8" t="s">
        <v>8</v>
      </c>
      <c r="E8" s="8">
        <v>0.5</v>
      </c>
      <c r="F8" s="6" t="s">
        <v>9</v>
      </c>
      <c r="G8" s="7">
        <v>11.533333333333333</v>
      </c>
      <c r="H8" s="7">
        <f>E8*G8</f>
        <v>5.766666666666667</v>
      </c>
      <c r="I8" s="14">
        <v>5.77</v>
      </c>
    </row>
    <row r="9" spans="4:9" ht="12.75">
      <c r="D9" s="9" t="s">
        <v>10</v>
      </c>
      <c r="E9" s="8"/>
      <c r="F9" s="6"/>
      <c r="G9" s="7"/>
      <c r="H9" s="7">
        <f>H7+H8</f>
        <v>351.1766666666666</v>
      </c>
      <c r="I9" s="14">
        <v>351.18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10">
        <v>144</v>
      </c>
      <c r="F12" s="6" t="s">
        <v>14</v>
      </c>
      <c r="G12" s="7">
        <v>0.1785</v>
      </c>
      <c r="H12" s="7">
        <f>E12*G12</f>
        <v>25.704</v>
      </c>
      <c r="I12" s="14">
        <v>25.7</v>
      </c>
    </row>
    <row r="13" spans="4:9" ht="12.75">
      <c r="D13" t="s">
        <v>15</v>
      </c>
      <c r="E13" s="10">
        <v>120</v>
      </c>
      <c r="F13" s="6" t="s">
        <v>14</v>
      </c>
      <c r="G13" s="7">
        <v>0.15</v>
      </c>
      <c r="H13" s="7">
        <f>E13*G13</f>
        <v>18</v>
      </c>
      <c r="I13" s="14">
        <v>18</v>
      </c>
    </row>
    <row r="14" spans="4:9" ht="12.75">
      <c r="D14" t="s">
        <v>16</v>
      </c>
      <c r="E14" s="10">
        <v>1</v>
      </c>
      <c r="F14" s="6" t="s">
        <v>17</v>
      </c>
      <c r="G14" s="7">
        <v>7.82</v>
      </c>
      <c r="H14" s="7">
        <f>E14*G14</f>
        <v>7.82</v>
      </c>
      <c r="I14" s="14">
        <v>7.82</v>
      </c>
    </row>
    <row r="15" spans="3:9" ht="12.75">
      <c r="C15" t="s">
        <v>18</v>
      </c>
      <c r="E15" s="8"/>
      <c r="F15" s="6"/>
      <c r="G15" s="7"/>
      <c r="H15" s="7"/>
      <c r="I15" s="14"/>
    </row>
    <row r="16" spans="4:9" ht="12.75">
      <c r="D16" t="s">
        <v>19</v>
      </c>
      <c r="E16" s="8">
        <v>0.5</v>
      </c>
      <c r="F16" s="6" t="s">
        <v>20</v>
      </c>
      <c r="G16" s="7">
        <v>13</v>
      </c>
      <c r="H16" s="7">
        <f>E16*G16</f>
        <v>6.5</v>
      </c>
      <c r="I16" s="14">
        <v>6.5</v>
      </c>
    </row>
    <row r="17" spans="4:9" ht="12.75">
      <c r="D17" t="s">
        <v>16</v>
      </c>
      <c r="E17" s="10">
        <v>1</v>
      </c>
      <c r="F17" s="6" t="s">
        <v>17</v>
      </c>
      <c r="G17" s="7">
        <v>7.82</v>
      </c>
      <c r="H17" s="7">
        <f>E17*G17</f>
        <v>7.82</v>
      </c>
      <c r="I17" s="14">
        <v>7.82</v>
      </c>
    </row>
    <row r="18" spans="3:9" ht="12.75">
      <c r="C18" t="s">
        <v>21</v>
      </c>
      <c r="E18" s="10">
        <v>9</v>
      </c>
      <c r="F18" s="6" t="s">
        <v>22</v>
      </c>
      <c r="G18" s="7"/>
      <c r="H18" s="7"/>
      <c r="I18" s="14"/>
    </row>
    <row r="19" spans="4:9" ht="12.75">
      <c r="D19" t="s">
        <v>23</v>
      </c>
      <c r="E19" s="8">
        <v>3</v>
      </c>
      <c r="F19" s="6" t="s">
        <v>24</v>
      </c>
      <c r="G19" s="7">
        <v>10</v>
      </c>
      <c r="H19" s="7">
        <f>E19*G19</f>
        <v>30</v>
      </c>
      <c r="I19" s="14">
        <v>30</v>
      </c>
    </row>
    <row r="20" spans="4:9" ht="12.75">
      <c r="D20" t="s">
        <v>25</v>
      </c>
      <c r="E20" s="10">
        <v>1</v>
      </c>
      <c r="F20" s="6" t="s">
        <v>26</v>
      </c>
      <c r="G20" s="7">
        <v>10</v>
      </c>
      <c r="H20" s="7">
        <f>E20*G20</f>
        <v>10</v>
      </c>
      <c r="I20" s="14">
        <v>10</v>
      </c>
    </row>
    <row r="21" spans="4:9" ht="12.75">
      <c r="D21" t="s">
        <v>27</v>
      </c>
      <c r="E21" s="10">
        <v>1</v>
      </c>
      <c r="F21" s="6" t="s">
        <v>17</v>
      </c>
      <c r="G21" s="7">
        <v>2.3</v>
      </c>
      <c r="H21" s="7">
        <f>E21*G21</f>
        <v>2.3</v>
      </c>
      <c r="I21" s="14">
        <v>2.3</v>
      </c>
    </row>
    <row r="22" spans="4:9" ht="12.75">
      <c r="D22" t="s">
        <v>28</v>
      </c>
      <c r="E22" s="10">
        <v>30</v>
      </c>
      <c r="F22" s="6" t="s">
        <v>29</v>
      </c>
      <c r="G22" s="7">
        <v>0</v>
      </c>
      <c r="H22" s="7">
        <f>E22*G22</f>
        <v>0</v>
      </c>
      <c r="I22" s="14">
        <v>0</v>
      </c>
    </row>
    <row r="23" spans="3:9" ht="12.75">
      <c r="C23" t="s">
        <v>30</v>
      </c>
      <c r="E23" s="8"/>
      <c r="F23" s="6"/>
      <c r="G23" s="7"/>
      <c r="H23" s="7"/>
      <c r="I23" s="14"/>
    </row>
    <row r="24" spans="4:9" ht="12.75">
      <c r="D24" t="s">
        <v>31</v>
      </c>
      <c r="E24" s="10">
        <v>3</v>
      </c>
      <c r="F24" s="6" t="s">
        <v>17</v>
      </c>
      <c r="G24" s="7">
        <v>4.034285061728395</v>
      </c>
      <c r="H24" s="7">
        <f>E24*G24</f>
        <v>12.102855185185186</v>
      </c>
      <c r="I24" s="14">
        <v>12.1</v>
      </c>
    </row>
    <row r="25" spans="4:9" ht="12.75">
      <c r="D25" t="s">
        <v>32</v>
      </c>
      <c r="E25" s="10">
        <v>3</v>
      </c>
      <c r="F25" s="6" t="s">
        <v>17</v>
      </c>
      <c r="G25" s="7">
        <v>1.3922788008130083</v>
      </c>
      <c r="H25" s="7">
        <f>E25*G25</f>
        <v>4.176836402439025</v>
      </c>
      <c r="I25" s="14">
        <v>4.18</v>
      </c>
    </row>
    <row r="26" spans="4:9" ht="12.75">
      <c r="D26" t="s">
        <v>33</v>
      </c>
      <c r="E26" s="15">
        <v>3.9</v>
      </c>
      <c r="F26" s="6" t="s">
        <v>7</v>
      </c>
      <c r="G26" s="7">
        <v>4.79</v>
      </c>
      <c r="H26" s="7">
        <f>E26*G26</f>
        <v>18.681</v>
      </c>
      <c r="I26" s="14">
        <v>18.68</v>
      </c>
    </row>
    <row r="27" spans="4:9" ht="12.75">
      <c r="D27" t="s">
        <v>34</v>
      </c>
      <c r="E27" s="15">
        <v>3.9</v>
      </c>
      <c r="F27" s="6" t="s">
        <v>7</v>
      </c>
      <c r="G27" s="7">
        <v>3.63</v>
      </c>
      <c r="H27" s="7">
        <f>E27*G27</f>
        <v>14.157</v>
      </c>
      <c r="I27" s="14">
        <v>14.16</v>
      </c>
    </row>
    <row r="28" spans="3:9" ht="12.75">
      <c r="C28" t="s">
        <v>51</v>
      </c>
      <c r="E28" s="13">
        <v>1</v>
      </c>
      <c r="F28" s="6" t="s">
        <v>17</v>
      </c>
      <c r="G28" s="7">
        <v>15.61</v>
      </c>
      <c r="H28" s="7">
        <f>E28*G28</f>
        <v>15.61</v>
      </c>
      <c r="I28" s="14">
        <v>15.61</v>
      </c>
    </row>
    <row r="29" spans="3:9" ht="12.75">
      <c r="C29" t="s">
        <v>35</v>
      </c>
      <c r="E29" s="11"/>
      <c r="F29" s="6"/>
      <c r="G29" s="12">
        <v>0.0761</v>
      </c>
      <c r="H29" s="7">
        <f>((SUM(H12:H17)*G29*(6/12))+SUM(H19:H28)*G29*(3/12))</f>
        <v>4.541566032454551</v>
      </c>
      <c r="I29" s="14">
        <v>4.38</v>
      </c>
    </row>
    <row r="30" spans="4:9" ht="12.75">
      <c r="D30" s="9" t="s">
        <v>10</v>
      </c>
      <c r="E30" s="8"/>
      <c r="F30" s="6"/>
      <c r="H30" s="7">
        <f>SUM(H11:H29)</f>
        <v>177.41325762007878</v>
      </c>
      <c r="I30" s="14">
        <v>168.63</v>
      </c>
    </row>
    <row r="31" spans="5:9" ht="12.75">
      <c r="E31" s="8"/>
      <c r="F31" s="6"/>
      <c r="H31" s="7"/>
      <c r="I31" s="14"/>
    </row>
    <row r="32" spans="2:9" ht="12.75">
      <c r="B32" t="s">
        <v>36</v>
      </c>
      <c r="E32" s="8"/>
      <c r="F32" s="6"/>
      <c r="H32" s="7">
        <f>SUM(H33:H35)</f>
        <v>130.63057500379097</v>
      </c>
      <c r="I32" s="14">
        <v>130.63</v>
      </c>
    </row>
    <row r="33" spans="3:9" ht="12.75">
      <c r="C33" t="s">
        <v>37</v>
      </c>
      <c r="E33" s="10">
        <v>1</v>
      </c>
      <c r="F33" s="6" t="s">
        <v>17</v>
      </c>
      <c r="G33" s="7">
        <v>2</v>
      </c>
      <c r="H33" s="7">
        <f>E33*G33</f>
        <v>2</v>
      </c>
      <c r="I33" s="14">
        <v>2</v>
      </c>
    </row>
    <row r="34" spans="3:9" ht="12.75">
      <c r="C34" t="s">
        <v>38</v>
      </c>
      <c r="E34" s="10">
        <v>1</v>
      </c>
      <c r="F34" s="6" t="s">
        <v>17</v>
      </c>
      <c r="G34" s="7">
        <v>120.38057500379095</v>
      </c>
      <c r="H34" s="7">
        <f>E34*G34</f>
        <v>120.38057500379095</v>
      </c>
      <c r="I34" s="14">
        <v>120.38</v>
      </c>
    </row>
    <row r="35" spans="3:9" ht="12.75">
      <c r="C35" t="s">
        <v>39</v>
      </c>
      <c r="E35" s="10">
        <v>1</v>
      </c>
      <c r="F35" s="6" t="s">
        <v>17</v>
      </c>
      <c r="G35" s="7">
        <v>8.25</v>
      </c>
      <c r="H35" s="7">
        <f>E35*G35</f>
        <v>8.25</v>
      </c>
      <c r="I35" s="14">
        <v>8.25</v>
      </c>
    </row>
    <row r="36" spans="4:9" ht="12.75">
      <c r="D36" s="9" t="s">
        <v>40</v>
      </c>
      <c r="F36" s="6"/>
      <c r="H36" s="7">
        <f>H30+H32</f>
        <v>308.0438326238698</v>
      </c>
      <c r="I36" s="14">
        <v>299.26</v>
      </c>
    </row>
    <row r="37" spans="8:9" ht="12.75">
      <c r="H37" s="7"/>
      <c r="I37" s="14"/>
    </row>
    <row r="38" spans="2:9" ht="12.75">
      <c r="B38" t="s">
        <v>41</v>
      </c>
      <c r="H38" s="7"/>
      <c r="I38" s="14"/>
    </row>
    <row r="39" spans="3:9" ht="12.75">
      <c r="C39" t="s">
        <v>42</v>
      </c>
      <c r="H39" s="7">
        <f>H9-H30</f>
        <v>173.76340904658784</v>
      </c>
      <c r="I39" s="14">
        <v>182.54</v>
      </c>
    </row>
    <row r="40" spans="3:9" ht="12.75">
      <c r="C40" t="s">
        <v>43</v>
      </c>
      <c r="H40" s="7">
        <f>H9-H36</f>
        <v>43.132834042796844</v>
      </c>
      <c r="I40" s="7">
        <v>51.91</v>
      </c>
    </row>
    <row r="42" spans="5:10" ht="18">
      <c r="E42" s="21" t="s">
        <v>57</v>
      </c>
      <c r="F42" s="21"/>
      <c r="G42" s="21"/>
      <c r="H42" s="21"/>
      <c r="I42" s="21"/>
      <c r="J42" s="21"/>
    </row>
    <row r="43" spans="5:10" ht="12.75">
      <c r="E43" s="22" t="s">
        <v>58</v>
      </c>
      <c r="F43" s="22"/>
      <c r="G43" s="22"/>
      <c r="H43" s="22"/>
      <c r="I43" s="22"/>
      <c r="J43" s="22"/>
    </row>
    <row r="44" spans="5:10" ht="13.5" thickBot="1">
      <c r="E44" s="23"/>
      <c r="F44" s="23"/>
      <c r="G44" s="23"/>
      <c r="H44" s="23"/>
      <c r="I44" s="23"/>
      <c r="J44" s="23"/>
    </row>
    <row r="45" spans="5:10" ht="15">
      <c r="E45" s="24" t="s">
        <v>59</v>
      </c>
      <c r="F45" s="25" t="s">
        <v>60</v>
      </c>
      <c r="G45" s="26"/>
      <c r="H45" s="26"/>
      <c r="I45" s="26"/>
      <c r="J45" s="26"/>
    </row>
    <row r="46" spans="5:10" ht="15.75" thickBot="1">
      <c r="E46" s="27" t="s">
        <v>61</v>
      </c>
      <c r="F46" s="28">
        <f>G46-5</f>
        <v>78.56666666666666</v>
      </c>
      <c r="G46" s="29">
        <f>H46-5</f>
        <v>83.56666666666666</v>
      </c>
      <c r="H46" s="29">
        <f>G7</f>
        <v>88.56666666666666</v>
      </c>
      <c r="I46" s="29">
        <f>H46+5</f>
        <v>93.56666666666666</v>
      </c>
      <c r="J46" s="29">
        <f>I46+5</f>
        <v>98.56666666666666</v>
      </c>
    </row>
    <row r="47" spans="5:10" ht="12.75">
      <c r="E47" s="30">
        <f>E48-0.5</f>
        <v>2.4</v>
      </c>
      <c r="F47" s="31">
        <f>F$46*$E47+$H$8-SUM($H$12:$H$25)-$G$27*$E47-$G$26*$E47-SUM($H$28:$H$29)</f>
        <v>29.543409046587893</v>
      </c>
      <c r="G47" s="31">
        <f>G$46*$E47+$H$8-SUM($H$12:$H$25)-$G$27*$E47-$G$26*$E47-SUM($H$28:$H$29)</f>
        <v>41.5434090465879</v>
      </c>
      <c r="H47" s="31">
        <f>H$46*$E47+$H$8-SUM($H$12:$H$25)-$G$27*$E47-$G$26*$E47-SUM($H$28:$H$29)</f>
        <v>53.5434090465879</v>
      </c>
      <c r="I47" s="31">
        <f>I$46*$E47+$H$8-SUM($H$12:$H$25)-$G$27*$E47-$G$26*$E47-SUM($H$28:$H$29)</f>
        <v>65.5434090465879</v>
      </c>
      <c r="J47" s="31">
        <f>J$46*$E47+$H$8-SUM($H$12:$H$25)-$G$27*$E47-$G$26*$E47-SUM($H$28:$H$29)</f>
        <v>77.5434090465879</v>
      </c>
    </row>
    <row r="48" spans="5:10" ht="12.75">
      <c r="E48" s="32">
        <f>E49-0.5</f>
        <v>2.9</v>
      </c>
      <c r="F48" s="31">
        <f aca="true" t="shared" si="0" ref="F48:J53">F$46*$E48+$H$8-SUM($H$12:$H$25)-$G$27*$E48-$G$26*$E48-SUM($H$28:$H$29)</f>
        <v>64.61674237992122</v>
      </c>
      <c r="G48" s="31">
        <f t="shared" si="0"/>
        <v>79.11674237992122</v>
      </c>
      <c r="H48" s="31">
        <f t="shared" si="0"/>
        <v>93.61674237992119</v>
      </c>
      <c r="I48" s="31">
        <f t="shared" si="0"/>
        <v>108.11674237992122</v>
      </c>
      <c r="J48" s="31">
        <f t="shared" si="0"/>
        <v>122.61674237992122</v>
      </c>
    </row>
    <row r="49" spans="5:10" ht="12.75">
      <c r="E49" s="32">
        <f>E50-0.5</f>
        <v>3.4</v>
      </c>
      <c r="F49" s="31">
        <f t="shared" si="0"/>
        <v>99.69007571325457</v>
      </c>
      <c r="G49" s="31">
        <f t="shared" si="0"/>
        <v>116.69007571325457</v>
      </c>
      <c r="H49" s="31">
        <f t="shared" si="0"/>
        <v>133.69007571325457</v>
      </c>
      <c r="I49" s="31">
        <f t="shared" si="0"/>
        <v>150.69007571325457</v>
      </c>
      <c r="J49" s="31">
        <f t="shared" si="0"/>
        <v>167.69007571325457</v>
      </c>
    </row>
    <row r="50" spans="5:10" ht="12.75">
      <c r="E50" s="32">
        <f>E7</f>
        <v>3.9</v>
      </c>
      <c r="F50" s="31">
        <f t="shared" si="0"/>
        <v>134.76340904658784</v>
      </c>
      <c r="G50" s="31">
        <f t="shared" si="0"/>
        <v>154.26340904658784</v>
      </c>
      <c r="H50" s="33">
        <f t="shared" si="0"/>
        <v>173.76340904658784</v>
      </c>
      <c r="I50" s="31">
        <f t="shared" si="0"/>
        <v>193.26340904658784</v>
      </c>
      <c r="J50" s="31">
        <f t="shared" si="0"/>
        <v>212.76340904658784</v>
      </c>
    </row>
    <row r="51" spans="5:10" ht="12.75">
      <c r="E51" s="32">
        <f>E50+0.5</f>
        <v>4.4</v>
      </c>
      <c r="F51" s="31">
        <f t="shared" si="0"/>
        <v>169.83674237992122</v>
      </c>
      <c r="G51" s="31">
        <f t="shared" si="0"/>
        <v>191.83674237992122</v>
      </c>
      <c r="H51" s="31">
        <f t="shared" si="0"/>
        <v>213.83674237992122</v>
      </c>
      <c r="I51" s="31">
        <f t="shared" si="0"/>
        <v>235.83674237992125</v>
      </c>
      <c r="J51" s="31">
        <f t="shared" si="0"/>
        <v>257.83674237992125</v>
      </c>
    </row>
    <row r="52" spans="5:10" ht="12.75">
      <c r="E52" s="32">
        <f>E51+0.5</f>
        <v>4.9</v>
      </c>
      <c r="F52" s="31">
        <f t="shared" si="0"/>
        <v>204.91007571325457</v>
      </c>
      <c r="G52" s="31">
        <f t="shared" si="0"/>
        <v>229.4100757132546</v>
      </c>
      <c r="H52" s="31">
        <f t="shared" si="0"/>
        <v>253.9100757132546</v>
      </c>
      <c r="I52" s="31">
        <f t="shared" si="0"/>
        <v>278.4100757132546</v>
      </c>
      <c r="J52" s="31">
        <f t="shared" si="0"/>
        <v>302.9100757132546</v>
      </c>
    </row>
    <row r="53" spans="5:10" ht="12.75">
      <c r="E53" s="32">
        <f>E52+0.5</f>
        <v>5.4</v>
      </c>
      <c r="F53" s="31">
        <f t="shared" si="0"/>
        <v>239.98340904658792</v>
      </c>
      <c r="G53" s="31">
        <f t="shared" si="0"/>
        <v>266.98340904658795</v>
      </c>
      <c r="H53" s="31">
        <f t="shared" si="0"/>
        <v>293.98340904658795</v>
      </c>
      <c r="I53" s="31">
        <f t="shared" si="0"/>
        <v>320.98340904658795</v>
      </c>
      <c r="J53" s="31">
        <f t="shared" si="0"/>
        <v>347.98340904658795</v>
      </c>
    </row>
    <row r="54" ht="12.75">
      <c r="I54" s="7"/>
    </row>
    <row r="55" spans="2:9" ht="12.75">
      <c r="B55" t="s">
        <v>44</v>
      </c>
      <c r="I55" s="7"/>
    </row>
    <row r="56" ht="12.75">
      <c r="C56" t="s">
        <v>45</v>
      </c>
    </row>
    <row r="57" ht="12.75">
      <c r="C57" t="s">
        <v>46</v>
      </c>
    </row>
    <row r="58" ht="12.75">
      <c r="C58" t="s">
        <v>47</v>
      </c>
    </row>
    <row r="59" ht="12.75">
      <c r="C59" t="s">
        <v>52</v>
      </c>
    </row>
    <row r="60" ht="12.75">
      <c r="C60" t="s">
        <v>48</v>
      </c>
    </row>
    <row r="62" ht="12.75">
      <c r="B62" t="s">
        <v>56</v>
      </c>
    </row>
  </sheetData>
  <mergeCells count="9">
    <mergeCell ref="E42:J42"/>
    <mergeCell ref="E43:J43"/>
    <mergeCell ref="F45:J45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2006-09-15T16:45:07Z</cp:lastPrinted>
  <dcterms:created xsi:type="dcterms:W3CDTF">2006-03-14T02:06:27Z</dcterms:created>
  <dcterms:modified xsi:type="dcterms:W3CDTF">2006-11-08T23:49:40Z</dcterms:modified>
  <cp:category/>
  <cp:version/>
  <cp:contentType/>
  <cp:contentStatus/>
</cp:coreProperties>
</file>