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335" windowWidth="15480" windowHeight="7425" activeTab="0"/>
  </bookViews>
  <sheets>
    <sheet name="Corn for Grain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22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23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<sst xmlns="http://schemas.openxmlformats.org/spreadsheetml/2006/main" count="95" uniqueCount="77">
  <si>
    <t>Sevier County</t>
  </si>
  <si>
    <t>Quantity per acre</t>
  </si>
  <si>
    <t>Unit</t>
  </si>
  <si>
    <t>Price/cost per unit</t>
  </si>
  <si>
    <t>Value/cost per acre</t>
  </si>
  <si>
    <t>Receipts</t>
  </si>
  <si>
    <t>Corn grain</t>
  </si>
  <si>
    <t>bushels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</si>
  <si>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</si>
  <si>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</si>
  <si>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</si>
  <si>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</si>
  <si>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</si>
  <si>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</si>
  <si>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</si>
  <si>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</si>
  <si>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</si>
  <si>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Roller harrow</t>
  </si>
  <si>
    <t>Planting</t>
  </si>
  <si>
    <t>Seed</t>
  </si>
  <si>
    <t>bags</t>
  </si>
  <si>
    <t>Cultivations</t>
  </si>
  <si>
    <t>first</t>
  </si>
  <si>
    <t>second</t>
  </si>
  <si>
    <t>Fertilization</t>
  </si>
  <si>
    <t>Nitrogen (34-0-0)</t>
  </si>
  <si>
    <t>pounds</t>
  </si>
  <si>
    <t>Phosphate (11-52-0)</t>
  </si>
  <si>
    <t>Custom application</t>
  </si>
  <si>
    <t>Pesticides/herbicides</t>
  </si>
  <si>
    <t>Lasso</t>
  </si>
  <si>
    <t>quart</t>
  </si>
  <si>
    <t>Dual II Magnum</t>
  </si>
  <si>
    <t>pint</t>
  </si>
  <si>
    <t>Phorate</t>
  </si>
  <si>
    <t>2-4-D</t>
  </si>
  <si>
    <t>pints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</si>
  <si>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</si>
  <si>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</si>
  <si>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</si>
  <si>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</si>
  <si>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</si>
  <si>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</si>
  <si>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</si>
  <si>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</si>
  <si>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</si>
  <si>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</si>
  <si>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</si>
  <si>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</si>
  <si>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</si>
  <si>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</si>
  <si>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</si>
  <si>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</si>
  <si>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</si>
  <si>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</si>
  <si>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</si>
  <si>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</si>
  <si>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</si>
  <si>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</si>
  <si>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</si>
  <si>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Corn planted in late March and harvested in October.</t>
  </si>
  <si>
    <t>2. Interest computed on land preparation and planting costs for 6 months and cultivation/fertilization/herbicide/irrigation costs for 5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</si>
  <si>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</si>
  <si>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</si>
  <si>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</si>
  <si>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</si>
  <si>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</si>
  <si>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</si>
  <si>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</si>
  <si>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</si>
  <si>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corn for grain, 2006</t>
  </si>
  <si>
    <t>Budget prepared by: E. Bruce Godfrey, Cody Bingham and David Drake</t>
  </si>
  <si>
    <t>Breakeven Table - Corn Grain</t>
  </si>
  <si>
    <t>Net returns per acre above operating costs</t>
  </si>
  <si>
    <t>Yield</t>
  </si>
  <si>
    <t>Selling Price ($/Bu)</t>
  </si>
  <si>
    <t>(Bu/Ac)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</si>
</sst>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_(* #,##0.0_);_(* \(#,##0.0\);_(* &quot;-&quot;_);_(@_)"/>
    <numFmt numFmtId="177" formatCode="&quot;$&quot;#,##0.0000"/>
    <numFmt numFmtId="178" formatCode="#\ ?/2"/>
    <numFmt numFmtId="179" formatCode="0.000"/>
    <numFmt numFmtId="180" formatCode="0.0000"/>
    <numFmt numFmtId="181" formatCode="0.00000"/>
    <numFmt numFmtId="182" formatCode="0.000000"/>
    <numFmt numFmtId="183" formatCode="#,##0.0_);\(#,##0.0\)"/>
    <numFmt numFmtId="184" formatCode="#,##0.0"/>
    <numFmt numFmtId="185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9" fontId="0" fillId="0" borderId="0" xfId="15" applyNumberFormat="1" applyAlignment="1">
      <alignment/>
    </xf>
    <xf numFmtId="0" fontId="5" fillId="0" borderId="0" xfId="0" applyFont="1" applyAlignment="1">
      <alignment horizontal="right"/>
    </xf>
    <xf numFmtId="37" fontId="0" fillId="0" borderId="0" xfId="15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43" fontId="0" fillId="0" borderId="0" xfId="15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64</v>
      </c>
    </row>
    <row r="2" spans="1:9" ht="15">
      <c r="A2" s="1" t="s">
        <v>65</v>
      </c>
      <c r="H2" s="17" t="s">
        <v>69</v>
      </c>
      <c r="I2" s="17"/>
    </row>
    <row r="3" ht="15.75">
      <c r="B3" s="2" t="s">
        <v>70</v>
      </c>
    </row>
    <row r="4" spans="1:2" ht="15.75">
      <c r="A4" s="3"/>
      <c r="B4" s="2" t="s">
        <v>0</v>
      </c>
    </row>
    <row r="5" spans="5:9" ht="12.75">
      <c r="E5" s="20" t="s">
        <v>1</v>
      </c>
      <c r="F5" s="18" t="s">
        <v>2</v>
      </c>
      <c r="G5" s="20" t="s">
        <v>3</v>
      </c>
      <c r="H5" s="18" t="s">
        <v>4</v>
      </c>
      <c r="I5" s="18" t="s">
        <v>68</v>
      </c>
    </row>
    <row r="6" spans="2:9" ht="12.75">
      <c r="B6" s="4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5">
        <v>142.5</v>
      </c>
      <c r="F7" s="6" t="s">
        <v>7</v>
      </c>
      <c r="G7" s="7">
        <v>2.8706666666666667</v>
      </c>
      <c r="H7" s="7">
        <f>E7*G7</f>
        <v>409.07</v>
      </c>
      <c r="I7" s="16">
        <v>409.07</v>
      </c>
    </row>
    <row r="8" spans="3:9" ht="12.75">
      <c r="C8" t="s">
        <v>8</v>
      </c>
      <c r="E8" s="8">
        <v>0</v>
      </c>
      <c r="F8" s="6" t="s">
        <v>9</v>
      </c>
      <c r="G8" s="7">
        <v>0</v>
      </c>
      <c r="H8" s="7">
        <f>E8*G8</f>
        <v>0</v>
      </c>
      <c r="I8" s="16">
        <v>0</v>
      </c>
    </row>
    <row r="9" spans="4:9" ht="12.75">
      <c r="D9" s="9" t="s">
        <v>10</v>
      </c>
      <c r="E9" s="8"/>
      <c r="F9" s="6"/>
      <c r="G9" s="7"/>
      <c r="H9" s="7">
        <f>H7+H8</f>
        <v>409.07</v>
      </c>
      <c r="I9" s="16">
        <v>409.07</v>
      </c>
    </row>
    <row r="10" spans="2:9" ht="12.75">
      <c r="B10" s="4" t="s">
        <v>11</v>
      </c>
      <c r="E10" s="8"/>
      <c r="F10" s="6"/>
      <c r="G10" s="7"/>
      <c r="H10" s="7"/>
      <c r="I10" s="16"/>
    </row>
    <row r="11" spans="3:9" ht="12.75">
      <c r="C11" t="s">
        <v>12</v>
      </c>
      <c r="E11" s="8"/>
      <c r="F11" s="6"/>
      <c r="G11" s="7"/>
      <c r="H11" s="7"/>
      <c r="I11" s="16"/>
    </row>
    <row r="12" spans="4:9" ht="12.75">
      <c r="D12" t="s">
        <v>13</v>
      </c>
      <c r="E12" s="8">
        <v>1</v>
      </c>
      <c r="F12" s="6" t="s">
        <v>14</v>
      </c>
      <c r="G12" s="7">
        <v>5.884155853658537</v>
      </c>
      <c r="H12" s="7">
        <f aca="true" t="shared" si="0" ref="H12:H17">E12*G12</f>
        <v>5.884155853658537</v>
      </c>
      <c r="I12" s="16">
        <v>5.88</v>
      </c>
    </row>
    <row r="13" spans="4:9" ht="12.75">
      <c r="D13" t="s">
        <v>15</v>
      </c>
      <c r="E13" s="8">
        <v>2</v>
      </c>
      <c r="F13" s="6" t="s">
        <v>14</v>
      </c>
      <c r="G13" s="7">
        <v>3.7347136249999995</v>
      </c>
      <c r="H13" s="7">
        <f t="shared" si="0"/>
        <v>7.469427249999999</v>
      </c>
      <c r="I13" s="16">
        <v>7.47</v>
      </c>
    </row>
    <row r="14" spans="4:9" ht="12.75">
      <c r="D14" t="s">
        <v>16</v>
      </c>
      <c r="E14" s="8">
        <v>1</v>
      </c>
      <c r="F14" s="6" t="s">
        <v>14</v>
      </c>
      <c r="G14" s="7">
        <v>3.3428627142857144</v>
      </c>
      <c r="H14" s="7">
        <f t="shared" si="0"/>
        <v>3.3428627142857144</v>
      </c>
      <c r="I14" s="16">
        <v>3.34</v>
      </c>
    </row>
    <row r="15" spans="4:9" ht="12.75">
      <c r="D15" t="s">
        <v>17</v>
      </c>
      <c r="E15" s="8">
        <v>2</v>
      </c>
      <c r="F15" s="6" t="s">
        <v>14</v>
      </c>
      <c r="G15" s="7">
        <v>3.6392233333333333</v>
      </c>
      <c r="H15" s="7">
        <f t="shared" si="0"/>
        <v>7.2784466666666665</v>
      </c>
      <c r="I15" s="16">
        <v>7.28</v>
      </c>
    </row>
    <row r="16" spans="3:9" ht="12.75">
      <c r="C16" t="s">
        <v>18</v>
      </c>
      <c r="E16" s="8">
        <v>1</v>
      </c>
      <c r="F16" s="6" t="s">
        <v>14</v>
      </c>
      <c r="G16" s="7">
        <v>5.277765669014085</v>
      </c>
      <c r="H16" s="7">
        <f t="shared" si="0"/>
        <v>5.277765669014085</v>
      </c>
      <c r="I16" s="16">
        <v>5.28</v>
      </c>
    </row>
    <row r="17" spans="3:9" ht="12.75">
      <c r="C17" t="s">
        <v>19</v>
      </c>
      <c r="E17" s="5">
        <v>0.5</v>
      </c>
      <c r="F17" s="6" t="s">
        <v>20</v>
      </c>
      <c r="G17" s="7">
        <v>90</v>
      </c>
      <c r="H17" s="7">
        <f t="shared" si="0"/>
        <v>45</v>
      </c>
      <c r="I17" s="16">
        <v>45</v>
      </c>
    </row>
    <row r="18" spans="3:9" ht="12.75">
      <c r="C18" t="s">
        <v>21</v>
      </c>
      <c r="E18" s="8"/>
      <c r="F18" s="6"/>
      <c r="G18" s="7"/>
      <c r="H18" s="7"/>
      <c r="I18" s="16"/>
    </row>
    <row r="19" spans="4:9" ht="12.75">
      <c r="D19" t="s">
        <v>22</v>
      </c>
      <c r="E19" s="8">
        <v>1</v>
      </c>
      <c r="F19" s="6" t="s">
        <v>14</v>
      </c>
      <c r="G19" s="7">
        <v>2.94367582278481</v>
      </c>
      <c r="H19" s="7">
        <f>E19*G19</f>
        <v>2.94367582278481</v>
      </c>
      <c r="I19" s="16">
        <v>2.94</v>
      </c>
    </row>
    <row r="20" spans="4:9" ht="12.75">
      <c r="D20" t="s">
        <v>23</v>
      </c>
      <c r="E20" s="8">
        <v>1</v>
      </c>
      <c r="F20" s="6" t="s">
        <v>14</v>
      </c>
      <c r="G20" s="7">
        <v>2.94367582278481</v>
      </c>
      <c r="H20" s="7">
        <f>E20*G20</f>
        <v>2.94367582278481</v>
      </c>
      <c r="I20" s="16">
        <v>2.94</v>
      </c>
    </row>
    <row r="21" spans="3:9" ht="12.75">
      <c r="C21" t="s">
        <v>24</v>
      </c>
      <c r="E21" s="8"/>
      <c r="F21" s="6"/>
      <c r="G21" s="7"/>
      <c r="H21" s="7"/>
      <c r="I21" s="16"/>
    </row>
    <row r="22" spans="4:9" ht="12.75">
      <c r="D22" t="s">
        <v>25</v>
      </c>
      <c r="E22" s="10">
        <v>278</v>
      </c>
      <c r="F22" s="6" t="s">
        <v>26</v>
      </c>
      <c r="G22" s="7">
        <v>0.1785</v>
      </c>
      <c r="H22" s="7">
        <f>E22*G22</f>
        <v>49.623</v>
      </c>
      <c r="I22" s="16">
        <v>49.62</v>
      </c>
    </row>
    <row r="23" spans="4:9" ht="12.75">
      <c r="D23" t="s">
        <v>27</v>
      </c>
      <c r="E23" s="10">
        <v>48</v>
      </c>
      <c r="F23" s="6" t="s">
        <v>26</v>
      </c>
      <c r="G23" s="7">
        <v>0.1785</v>
      </c>
      <c r="H23" s="7">
        <f>E23*G23</f>
        <v>8.568</v>
      </c>
      <c r="I23" s="16">
        <v>8.57</v>
      </c>
    </row>
    <row r="24" spans="4:9" ht="12.75">
      <c r="D24" t="s">
        <v>28</v>
      </c>
      <c r="E24" s="8">
        <v>1</v>
      </c>
      <c r="F24" s="6" t="s">
        <v>14</v>
      </c>
      <c r="G24" s="7">
        <v>7.82</v>
      </c>
      <c r="H24" s="7">
        <f>E24*G24</f>
        <v>7.82</v>
      </c>
      <c r="I24" s="16">
        <v>7.82</v>
      </c>
    </row>
    <row r="25" spans="3:9" ht="12.75">
      <c r="C25" t="s">
        <v>29</v>
      </c>
      <c r="E25" s="11"/>
      <c r="F25" s="6"/>
      <c r="G25" s="7"/>
      <c r="H25" s="7"/>
      <c r="I25" s="16"/>
    </row>
    <row r="26" spans="4:9" ht="12.75">
      <c r="D26" t="s">
        <v>30</v>
      </c>
      <c r="E26" s="12"/>
      <c r="F26" s="6" t="s">
        <v>31</v>
      </c>
      <c r="G26" s="7">
        <v>6.499</v>
      </c>
      <c r="H26" s="7">
        <f>E26*G26</f>
        <v>0</v>
      </c>
      <c r="I26" s="16">
        <v>0</v>
      </c>
    </row>
    <row r="27" spans="4:9" ht="12.75">
      <c r="D27" t="s">
        <v>32</v>
      </c>
      <c r="E27" s="11">
        <v>2.25</v>
      </c>
      <c r="F27" s="6" t="s">
        <v>33</v>
      </c>
      <c r="G27" s="7">
        <v>15.1</v>
      </c>
      <c r="H27" s="7">
        <f>E27*G27</f>
        <v>33.975</v>
      </c>
      <c r="I27" s="16">
        <v>33.98</v>
      </c>
    </row>
    <row r="28" spans="4:9" ht="12.75">
      <c r="D28" t="s">
        <v>34</v>
      </c>
      <c r="E28" s="11">
        <v>6.75</v>
      </c>
      <c r="F28" s="6" t="s">
        <v>26</v>
      </c>
      <c r="G28" s="7">
        <v>2.4</v>
      </c>
      <c r="H28" s="7">
        <f>E28*G28</f>
        <v>16.2</v>
      </c>
      <c r="I28" s="16">
        <v>16.2</v>
      </c>
    </row>
    <row r="29" spans="4:9" ht="12.75">
      <c r="D29" t="s">
        <v>35</v>
      </c>
      <c r="E29" s="13">
        <v>1.25</v>
      </c>
      <c r="F29" s="6" t="s">
        <v>36</v>
      </c>
      <c r="G29" s="7">
        <v>2.7495</v>
      </c>
      <c r="H29" s="7">
        <f>E29*G29</f>
        <v>3.4368749999999997</v>
      </c>
      <c r="I29" s="16">
        <v>3.44</v>
      </c>
    </row>
    <row r="30" spans="4:9" ht="12.75">
      <c r="D30" t="s">
        <v>28</v>
      </c>
      <c r="E30" s="8">
        <v>1</v>
      </c>
      <c r="F30" s="6" t="s">
        <v>14</v>
      </c>
      <c r="G30" s="7">
        <v>7.82</v>
      </c>
      <c r="H30" s="7">
        <f>E30*G30</f>
        <v>7.82</v>
      </c>
      <c r="I30" s="16">
        <v>7.82</v>
      </c>
    </row>
    <row r="31" spans="3:9" ht="12.75">
      <c r="C31" t="s">
        <v>37</v>
      </c>
      <c r="E31" s="8">
        <v>6</v>
      </c>
      <c r="F31" s="6" t="s">
        <v>38</v>
      </c>
      <c r="G31" s="7"/>
      <c r="H31" s="7"/>
      <c r="I31" s="16"/>
    </row>
    <row r="32" spans="4:9" ht="12.75">
      <c r="D32" t="s">
        <v>39</v>
      </c>
      <c r="E32" s="11">
        <v>2</v>
      </c>
      <c r="F32" s="6" t="s">
        <v>40</v>
      </c>
      <c r="G32" s="7">
        <v>10</v>
      </c>
      <c r="H32" s="7">
        <f>E32*G32</f>
        <v>20</v>
      </c>
      <c r="I32" s="16">
        <v>20</v>
      </c>
    </row>
    <row r="33" spans="4:9" ht="12.75">
      <c r="D33" t="s">
        <v>41</v>
      </c>
      <c r="E33" s="8">
        <v>1</v>
      </c>
      <c r="F33" s="6" t="s">
        <v>42</v>
      </c>
      <c r="G33" s="7">
        <v>15</v>
      </c>
      <c r="H33" s="7">
        <f>E33*G33</f>
        <v>15</v>
      </c>
      <c r="I33" s="16">
        <v>15</v>
      </c>
    </row>
    <row r="34" spans="4:9" ht="12.75">
      <c r="D34" t="s">
        <v>43</v>
      </c>
      <c r="E34" s="8">
        <v>1</v>
      </c>
      <c r="F34" s="6" t="s">
        <v>14</v>
      </c>
      <c r="G34" s="7">
        <v>2.3</v>
      </c>
      <c r="H34" s="7">
        <f>E34*G34</f>
        <v>2.3</v>
      </c>
      <c r="I34" s="16">
        <v>2.3</v>
      </c>
    </row>
    <row r="35" spans="4:9" ht="12.75">
      <c r="D35" t="s">
        <v>44</v>
      </c>
      <c r="E35" s="8">
        <v>25.1</v>
      </c>
      <c r="F35" s="6" t="s">
        <v>45</v>
      </c>
      <c r="G35" s="7">
        <v>0</v>
      </c>
      <c r="H35" s="7">
        <f>E35*G35</f>
        <v>0</v>
      </c>
      <c r="I35" s="16">
        <v>0</v>
      </c>
    </row>
    <row r="36" spans="3:9" ht="12.75">
      <c r="C36" t="s">
        <v>46</v>
      </c>
      <c r="E36" s="11"/>
      <c r="F36" s="6"/>
      <c r="G36" s="7"/>
      <c r="H36" s="7"/>
      <c r="I36" s="16"/>
    </row>
    <row r="37" spans="4:9" ht="12.75">
      <c r="D37" t="s">
        <v>47</v>
      </c>
      <c r="E37" s="8">
        <v>1</v>
      </c>
      <c r="F37" s="6" t="s">
        <v>14</v>
      </c>
      <c r="G37" s="7">
        <v>30</v>
      </c>
      <c r="H37" s="7">
        <f>E37*G37</f>
        <v>30</v>
      </c>
      <c r="I37" s="16">
        <v>30</v>
      </c>
    </row>
    <row r="38" spans="4:9" ht="12.75">
      <c r="D38" t="s">
        <v>48</v>
      </c>
      <c r="E38" s="5">
        <f>E7</f>
        <v>142.5</v>
      </c>
      <c r="F38" s="6" t="s">
        <v>49</v>
      </c>
      <c r="G38" s="7">
        <v>0.06</v>
      </c>
      <c r="H38" s="7">
        <f>E38*G38</f>
        <v>8.549999999999999</v>
      </c>
      <c r="I38" s="16">
        <v>8.55</v>
      </c>
    </row>
    <row r="39" spans="3:9" ht="12.75">
      <c r="C39" t="s">
        <v>66</v>
      </c>
      <c r="E39" s="8">
        <v>1</v>
      </c>
      <c r="F39" s="6" t="s">
        <v>14</v>
      </c>
      <c r="G39" s="7">
        <v>7.99</v>
      </c>
      <c r="H39" s="7">
        <f>E39*G39</f>
        <v>7.99</v>
      </c>
      <c r="I39" s="16">
        <v>7.99</v>
      </c>
    </row>
    <row r="40" spans="3:9" ht="12.75">
      <c r="C40" t="s">
        <v>50</v>
      </c>
      <c r="E40" s="14"/>
      <c r="F40" s="6"/>
      <c r="G40" s="15">
        <v>0.0761</v>
      </c>
      <c r="H40" s="7">
        <f>SUM(H12:H17)*G40*(6/12)+SUM(H19:H35)*G40*(5/12)</f>
        <v>8.235713745965368</v>
      </c>
      <c r="I40" s="16">
        <v>8.24</v>
      </c>
    </row>
    <row r="41" spans="4:9" ht="12.75">
      <c r="D41" s="9" t="s">
        <v>10</v>
      </c>
      <c r="E41" s="11"/>
      <c r="F41" s="6"/>
      <c r="H41" s="7">
        <f>SUM(H12:H40)</f>
        <v>299.65859854516</v>
      </c>
      <c r="I41" s="16">
        <v>299.66</v>
      </c>
    </row>
    <row r="42" spans="5:9" ht="12.75">
      <c r="E42" s="11"/>
      <c r="F42" s="6"/>
      <c r="H42" s="7"/>
      <c r="I42" s="16"/>
    </row>
    <row r="43" spans="2:9" ht="12.75">
      <c r="B43" t="s">
        <v>51</v>
      </c>
      <c r="E43" s="11"/>
      <c r="F43" s="6"/>
      <c r="H43" s="7">
        <f>SUM(H44:H46)</f>
        <v>68.98467604427046</v>
      </c>
      <c r="I43" s="16">
        <v>68.98</v>
      </c>
    </row>
    <row r="44" spans="3:9" ht="12.75">
      <c r="C44" t="s">
        <v>52</v>
      </c>
      <c r="E44" s="8">
        <v>1</v>
      </c>
      <c r="F44" s="6" t="s">
        <v>14</v>
      </c>
      <c r="G44" s="7">
        <v>2</v>
      </c>
      <c r="H44" s="7">
        <f>E44*G44</f>
        <v>2</v>
      </c>
      <c r="I44" s="16">
        <v>2</v>
      </c>
    </row>
    <row r="45" spans="3:9" ht="12.75">
      <c r="C45" t="s">
        <v>53</v>
      </c>
      <c r="E45" s="8">
        <v>1</v>
      </c>
      <c r="F45" s="6" t="s">
        <v>14</v>
      </c>
      <c r="G45" s="7">
        <v>58.73467604427045</v>
      </c>
      <c r="H45" s="7">
        <f>E45*G45</f>
        <v>58.73467604427045</v>
      </c>
      <c r="I45" s="16">
        <v>58.73</v>
      </c>
    </row>
    <row r="46" spans="3:9" ht="12.75">
      <c r="C46" t="s">
        <v>54</v>
      </c>
      <c r="E46" s="8">
        <v>1</v>
      </c>
      <c r="F46" s="6" t="s">
        <v>14</v>
      </c>
      <c r="G46" s="7">
        <v>8.25</v>
      </c>
      <c r="H46" s="7">
        <f>E46*G46</f>
        <v>8.25</v>
      </c>
      <c r="I46" s="16">
        <v>8.25</v>
      </c>
    </row>
    <row r="47" spans="4:9" ht="12.75">
      <c r="D47" s="9" t="s">
        <v>55</v>
      </c>
      <c r="F47" s="6"/>
      <c r="G47" s="7"/>
      <c r="H47" s="7">
        <f>H41+H43</f>
        <v>368.64327458943046</v>
      </c>
      <c r="I47" s="16">
        <v>368.64</v>
      </c>
    </row>
    <row r="48" spans="8:9" ht="12.75">
      <c r="H48" s="7"/>
      <c r="I48" s="16"/>
    </row>
    <row r="49" spans="2:9" ht="12.75">
      <c r="B49" t="s">
        <v>56</v>
      </c>
      <c r="H49" s="7"/>
      <c r="I49" s="16"/>
    </row>
    <row r="50" spans="3:9" ht="12.75">
      <c r="C50" t="s">
        <v>57</v>
      </c>
      <c r="H50" s="7">
        <f>H9-H41</f>
        <v>109.41140145484002</v>
      </c>
      <c r="I50" s="16">
        <v>109.41</v>
      </c>
    </row>
    <row r="51" spans="3:9" ht="12.75">
      <c r="C51" t="s">
        <v>58</v>
      </c>
      <c r="H51" s="7">
        <f>H9-H47</f>
        <v>40.42672541056953</v>
      </c>
      <c r="I51" s="7">
        <v>40.43</v>
      </c>
    </row>
    <row r="53" spans="5:10" ht="18">
      <c r="E53" s="22" t="s">
        <v>72</v>
      </c>
      <c r="F53" s="22"/>
      <c r="G53" s="22"/>
      <c r="H53" s="22"/>
      <c r="I53" s="22"/>
      <c r="J53" s="22"/>
    </row>
    <row r="54" spans="5:10" ht="12.75">
      <c r="E54" s="23" t="s">
        <v>73</v>
      </c>
      <c r="F54" s="23"/>
      <c r="G54" s="23"/>
      <c r="H54" s="23"/>
      <c r="I54" s="23"/>
      <c r="J54" s="23"/>
    </row>
    <row r="55" spans="5:10" ht="13.5" thickBot="1">
      <c r="E55" s="24"/>
      <c r="F55" s="24"/>
      <c r="G55" s="24"/>
      <c r="H55" s="24"/>
      <c r="I55" s="24"/>
      <c r="J55" s="24"/>
    </row>
    <row r="56" spans="5:10" ht="15">
      <c r="E56" s="25" t="s">
        <v>74</v>
      </c>
      <c r="F56" s="26" t="s">
        <v>75</v>
      </c>
      <c r="G56" s="27"/>
      <c r="H56" s="27"/>
      <c r="I56" s="27"/>
      <c r="J56" s="27"/>
    </row>
    <row r="57" spans="5:10" ht="15.75" thickBot="1">
      <c r="E57" s="28" t="s">
        <v>76</v>
      </c>
      <c r="F57" s="29">
        <f>G57-0.5</f>
        <v>1.8706666666666667</v>
      </c>
      <c r="G57" s="30">
        <f>H57-0.5</f>
        <v>2.3706666666666667</v>
      </c>
      <c r="H57" s="30">
        <f>G7</f>
        <v>2.8706666666666667</v>
      </c>
      <c r="I57" s="30">
        <f>H57+0.5</f>
        <v>3.3706666666666667</v>
      </c>
      <c r="J57" s="30">
        <f>I57+0.5</f>
        <v>3.8706666666666667</v>
      </c>
    </row>
    <row r="58" spans="5:10" ht="12.75">
      <c r="E58" s="31">
        <f>E59-5</f>
        <v>127.5</v>
      </c>
      <c r="F58" s="32">
        <f>F$57*$E58+$H$8-(SUM($H$12:$H$37)+SUM($H$39:$H$40)+$E58*($G$38))</f>
        <v>-60.24859854515995</v>
      </c>
      <c r="G58" s="32">
        <f>G$57*$E58+$H$8-(SUM($H$12:$H$37)+SUM($H$39:$H$40)+$E58*($G$38))</f>
        <v>3.5014014548400496</v>
      </c>
      <c r="H58" s="32">
        <f>H$57*$E58+$H$8-(SUM($H$12:$H$37)+SUM($H$39:$H$40)+$E58*($G$38))</f>
        <v>67.25140145484005</v>
      </c>
      <c r="I58" s="32">
        <f>I$57*$E58+$H$8-(SUM($H$12:$H$37)+SUM($H$39:$H$40)+$E58*($G$38))</f>
        <v>131.00140145484005</v>
      </c>
      <c r="J58" s="32">
        <f>J$57*$E58+$H$8-(SUM($H$12:$H$37)+SUM($H$39:$H$40)+$E58*($G$38))</f>
        <v>194.75140145484005</v>
      </c>
    </row>
    <row r="59" spans="5:10" ht="12.75">
      <c r="E59" s="33">
        <f>E60-5</f>
        <v>132.5</v>
      </c>
      <c r="F59" s="32">
        <f aca="true" t="shared" si="1" ref="F59:J64">F$57*$E59+$H$8-(SUM($H$12:$H$37)+SUM($H$39:$H$40)+$E59*($G$38))</f>
        <v>-51.19526521182661</v>
      </c>
      <c r="G59" s="32">
        <f t="shared" si="1"/>
        <v>15.054734788173391</v>
      </c>
      <c r="H59" s="32">
        <f t="shared" si="1"/>
        <v>81.30473478817339</v>
      </c>
      <c r="I59" s="32">
        <f t="shared" si="1"/>
        <v>147.5547347881734</v>
      </c>
      <c r="J59" s="32">
        <f t="shared" si="1"/>
        <v>213.8047347881734</v>
      </c>
    </row>
    <row r="60" spans="5:10" ht="12.75">
      <c r="E60" s="33">
        <f>E61-5</f>
        <v>137.5</v>
      </c>
      <c r="F60" s="32">
        <f t="shared" si="1"/>
        <v>-42.14193187849327</v>
      </c>
      <c r="G60" s="32">
        <f t="shared" si="1"/>
        <v>26.608068121506733</v>
      </c>
      <c r="H60" s="32">
        <f t="shared" si="1"/>
        <v>95.35806812150673</v>
      </c>
      <c r="I60" s="32">
        <f t="shared" si="1"/>
        <v>164.10806812150673</v>
      </c>
      <c r="J60" s="32">
        <f t="shared" si="1"/>
        <v>232.85806812150673</v>
      </c>
    </row>
    <row r="61" spans="5:10" ht="12.75">
      <c r="E61" s="33">
        <f>E7</f>
        <v>142.5</v>
      </c>
      <c r="F61" s="32">
        <f t="shared" si="1"/>
        <v>-33.08859854515998</v>
      </c>
      <c r="G61" s="32">
        <f t="shared" si="1"/>
        <v>38.16140145484002</v>
      </c>
      <c r="H61" s="34">
        <f t="shared" si="1"/>
        <v>109.41140145484002</v>
      </c>
      <c r="I61" s="32">
        <f t="shared" si="1"/>
        <v>180.66140145484002</v>
      </c>
      <c r="J61" s="32">
        <f t="shared" si="1"/>
        <v>251.91140145484007</v>
      </c>
    </row>
    <row r="62" spans="5:10" ht="12.75">
      <c r="E62" s="33">
        <f>E61+5</f>
        <v>147.5</v>
      </c>
      <c r="F62" s="32">
        <f t="shared" si="1"/>
        <v>-24.03526521182664</v>
      </c>
      <c r="G62" s="32">
        <f t="shared" si="1"/>
        <v>49.71473478817336</v>
      </c>
      <c r="H62" s="32">
        <f t="shared" si="1"/>
        <v>123.46473478817336</v>
      </c>
      <c r="I62" s="32">
        <f t="shared" si="1"/>
        <v>197.21473478817336</v>
      </c>
      <c r="J62" s="32">
        <f t="shared" si="1"/>
        <v>270.9647347881733</v>
      </c>
    </row>
    <row r="63" spans="5:10" ht="12.75">
      <c r="E63" s="33">
        <f>E62+5</f>
        <v>152.5</v>
      </c>
      <c r="F63" s="32">
        <f t="shared" si="1"/>
        <v>-14.981931878493242</v>
      </c>
      <c r="G63" s="32">
        <f t="shared" si="1"/>
        <v>61.26806812150676</v>
      </c>
      <c r="H63" s="32">
        <f t="shared" si="1"/>
        <v>137.51806812150676</v>
      </c>
      <c r="I63" s="32">
        <f t="shared" si="1"/>
        <v>213.7680681215067</v>
      </c>
      <c r="J63" s="32">
        <f t="shared" si="1"/>
        <v>290.0180681215067</v>
      </c>
    </row>
    <row r="64" spans="5:10" ht="12.75">
      <c r="E64" s="33">
        <f>E63+5</f>
        <v>157.5</v>
      </c>
      <c r="F64" s="32">
        <f t="shared" si="1"/>
        <v>-5.928598545159957</v>
      </c>
      <c r="G64" s="32">
        <f t="shared" si="1"/>
        <v>72.82140145484004</v>
      </c>
      <c r="H64" s="32">
        <f t="shared" si="1"/>
        <v>151.57140145484004</v>
      </c>
      <c r="I64" s="32">
        <f t="shared" si="1"/>
        <v>230.32140145484004</v>
      </c>
      <c r="J64" s="32">
        <f t="shared" si="1"/>
        <v>309.07140145484004</v>
      </c>
    </row>
    <row r="65" ht="12.75">
      <c r="I65" s="7"/>
    </row>
    <row r="66" spans="2:9" ht="12.75">
      <c r="B66" t="s">
        <v>59</v>
      </c>
      <c r="I66" s="7"/>
    </row>
    <row r="67" spans="3:9" ht="12.75">
      <c r="C67" t="s">
        <v>60</v>
      </c>
      <c r="I67" s="7"/>
    </row>
    <row r="68" spans="3:9" ht="12.75">
      <c r="C68" t="s">
        <v>61</v>
      </c>
      <c r="I68" s="7"/>
    </row>
    <row r="69" spans="3:9" ht="12.75">
      <c r="C69" t="s">
        <v>62</v>
      </c>
      <c r="I69" s="7"/>
    </row>
    <row r="70" ht="12.75">
      <c r="C70" t="s">
        <v>67</v>
      </c>
    </row>
    <row r="71" ht="12.75">
      <c r="C71" t="s">
        <v>63</v>
      </c>
    </row>
    <row r="73" ht="12.75">
      <c r="B73" t="s">
        <v>71</v>
      </c>
    </row>
  </sheetData>
  <mergeCells count="9">
    <mergeCell ref="E53:J53"/>
    <mergeCell ref="E54:J54"/>
    <mergeCell ref="F56:J56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2006-09-15T16:43:56Z</cp:lastPrinted>
  <dcterms:created xsi:type="dcterms:W3CDTF">2006-03-14T02:00:10Z</dcterms:created>
  <dcterms:modified xsi:type="dcterms:W3CDTF">2006-11-08T23:11:21Z</dcterms:modified>
  <cp:category/>
  <cp:version/>
  <cp:contentType/>
  <cp:contentStatus/>
</cp:coreProperties>
</file>