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80" yWindow="1845" windowWidth="15480" windowHeight="6915" activeTab="0"/>
  </bookViews>
  <sheets>
    <sheet name="E-Corn silage" sheetId="1" r:id="rId1"/>
  </sheets>
  <definedNames/>
  <calcPr fullCalcOnLoad="1"/>
</workbook>
</file>

<file path=xl/comments1.xml><?xml version="1.0" encoding="utf-8"?>
<comments xmlns="http://schemas.openxmlformats.org/spreadsheetml/2006/main">
  <authors>
    <author>E. Bruce Godfrey</author>
  </authors>
  <commentList>
    <comment ref="D19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100
</t>
        </r>
      </text>
    </comment>
    <comment ref="D20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25</t>
        </r>
      </text>
    </comment>
  </commentList>
</comments>
</file>

<file path=xl/sharedStrings.xml><?xml version="1.0" encoding="utf-8"?>
<sst xmlns="http://schemas.openxmlformats.org/spreadsheetml/2006/main" count="91" uniqueCount="74">
  <si>
    <t>Eastern Iron County</t>
  </si>
  <si>
    <t>Quantity per acre</t>
  </si>
  <si>
    <t>Unit</t>
  </si>
  <si>
    <t>Price/cost per unit</t>
  </si>
  <si>
    <t>Value/cost per acre</t>
  </si>
  <si>
    <t>Receipts</t>
  </si>
  <si>
    <t>Corn silage</t>
  </si>
  <si>
    <t>tons</t>
  </si>
  <si>
    <t>Residue</t>
  </si>
  <si>
    <t>AUM</t>
  </si>
  <si>
    <t>Subtotal</t>
  </si>
  <si>
    <t>Operating costs</t>
  </si>
  <si>
    <t>Land preparation</t>
  </si>
  <si>
    <t>Plowing</t>
  </si>
  <si>
    <t>acre</t>
  </si>
  <si>
    <t>Discing</t>
  </si>
  <si>
    <t>Land plane</t>
  </si>
  <si>
    <t>Planting</t>
  </si>
  <si>
    <t>Seed</t>
  </si>
  <si>
    <t>bags</t>
  </si>
  <si>
    <t>Cultivation</t>
  </si>
  <si>
    <t>Fertilization</t>
  </si>
  <si>
    <t>Nitrogen (34-0-0)</t>
  </si>
  <si>
    <t>pounds</t>
  </si>
  <si>
    <t>Phosphate (11-52-0)</t>
  </si>
  <si>
    <t>Custom application</t>
  </si>
  <si>
    <t>Pesticides/herbicides</t>
  </si>
  <si>
    <t>Lasso</t>
  </si>
  <si>
    <t>quart</t>
  </si>
  <si>
    <t>Phorate</t>
  </si>
  <si>
    <t>2-4-D</t>
  </si>
  <si>
    <t>pint</t>
  </si>
  <si>
    <t>Irrigation (wheel line)</t>
  </si>
  <si>
    <t>irrigations</t>
  </si>
  <si>
    <t>Labor</t>
  </si>
  <si>
    <t>hours</t>
  </si>
  <si>
    <t>Water assessment</t>
  </si>
  <si>
    <t>share</t>
  </si>
  <si>
    <t>Repairs/maintenance</t>
  </si>
  <si>
    <t>Pumping</t>
  </si>
  <si>
    <t>acre inch</t>
  </si>
  <si>
    <t>Harvesting</t>
  </si>
  <si>
    <t>Chopping</t>
  </si>
  <si>
    <t>Packing and pushing</t>
  </si>
  <si>
    <t>Trucking</t>
  </si>
  <si>
    <t>loads/acre</t>
  </si>
  <si>
    <t>Interest on operating capital</t>
  </si>
  <si>
    <t>Ownership costs (excludes cost of land)</t>
  </si>
  <si>
    <t>Farm insurance</t>
  </si>
  <si>
    <t>Machinery ownership costs</t>
  </si>
  <si>
    <t>Irrigation equipment costs</t>
  </si>
  <si>
    <t>Total costs</t>
  </si>
  <si>
    <t>Net returns to owner for unpaid labor, management, equity and risk</t>
  </si>
  <si>
    <t>Above operating costs</t>
  </si>
  <si>
    <t>Above total listed costs</t>
  </si>
  <si>
    <t>Assumptions</t>
  </si>
  <si>
    <t>1. Corn planted in late March and harvested in September.</t>
  </si>
  <si>
    <t>3. Machinery operating costs include: fuel, oil, repairs and labor.</t>
  </si>
  <si>
    <t>5. Machinery ownership costs include depreciation, interest, insurance, and housing.</t>
  </si>
  <si>
    <r>
      <t>U</t>
    </r>
    <r>
      <rPr>
        <sz val="10"/>
        <rFont val="Arial"/>
        <family val="0"/>
      </rPr>
      <t xml:space="preserve">tah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 xml:space="preserve">tate </t>
    </r>
    <r>
      <rPr>
        <b/>
        <sz val="11"/>
        <rFont val="Arial"/>
        <family val="2"/>
      </rPr>
      <t>U</t>
    </r>
    <r>
      <rPr>
        <sz val="10"/>
        <rFont val="Arial"/>
        <family val="0"/>
      </rPr>
      <t>niversity</t>
    </r>
  </si>
  <si>
    <r>
      <t>E</t>
    </r>
    <r>
      <rPr>
        <sz val="10"/>
        <rFont val="Arial"/>
        <family val="0"/>
      </rPr>
      <t xml:space="preserve">xtension 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conomics</t>
    </r>
  </si>
  <si>
    <t>Crop insurance (75% Yield, 100% Price)</t>
  </si>
  <si>
    <t xml:space="preserve">2. Interest computed on land preparation and planting costs for 6 months </t>
  </si>
  <si>
    <t xml:space="preserve">    and cultivation, fertilization, herbicide and irrigation costs for 3 months</t>
  </si>
  <si>
    <t>4. Machinery ownership costs are allocated based on equipment used for each crop.</t>
  </si>
  <si>
    <t>Base Value</t>
  </si>
  <si>
    <t>Modify Colored Columns</t>
  </si>
  <si>
    <t>Costs and Returns per acre from growing corn silage, 2006</t>
  </si>
  <si>
    <t>Budget prepared by: E. Bruce Godfrey, Cody Bingham and Chad Reid</t>
  </si>
  <si>
    <t>Breakeven Table - Corn Silage</t>
  </si>
  <si>
    <t>Net returns per acre above operating costs</t>
  </si>
  <si>
    <t>Yield</t>
  </si>
  <si>
    <t>Selling Price ($/ton)</t>
  </si>
  <si>
    <t>(Ton/Ac)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</si>
</sst>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* #,##0.0_);_(* \(#,##0.0\);_(* &quot;-&quot;?_);_(@_)"/>
    <numFmt numFmtId="167" formatCode="&quot;$&quot;#,##0"/>
    <numFmt numFmtId="168" formatCode="0.0"/>
    <numFmt numFmtId="169" formatCode="#,##0.0_);\(#,##0.0\)"/>
    <numFmt numFmtId="170" formatCode="0.0%"/>
    <numFmt numFmtId="171" formatCode="_(* #,##0.0_);_(* \(#,##0.0\);_(* &quot;-&quot;??_);_(@_)"/>
    <numFmt numFmtId="172" formatCode="_(* #,##0_);_(* \(#,##0\);_(* &quot;-&quot;?_);_(@_)"/>
    <numFmt numFmtId="173" formatCode="#,##0.000_);\(#,##0.000\)"/>
    <numFmt numFmtId="174" formatCode="&quot;$&quot;#,##0.000"/>
    <numFmt numFmtId="175" formatCode="0.00_);\(0.00\)"/>
    <numFmt numFmtId="176" formatCode="&quot;$&quot;#,##0.0"/>
    <numFmt numFmtId="177" formatCode="&quot;$&quot;#,##0.0000"/>
    <numFmt numFmtId="178" formatCode="#\ ?/2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_(* #,##0.000_);_(* \(#,##0.000\);_(* &quot;-&quot;??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43" fontId="0" fillId="0" borderId="0" xfId="15" applyAlignment="1">
      <alignment/>
    </xf>
    <xf numFmtId="0" fontId="4" fillId="0" borderId="0" xfId="0" applyFont="1" applyAlignment="1">
      <alignment/>
    </xf>
    <xf numFmtId="0" fontId="2" fillId="0" borderId="0" xfId="20" applyAlignment="1">
      <alignment/>
    </xf>
    <xf numFmtId="0" fontId="5" fillId="0" borderId="0" xfId="0" applyFont="1" applyAlignment="1">
      <alignment/>
    </xf>
    <xf numFmtId="171" fontId="0" fillId="0" borderId="0" xfId="15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43" fontId="0" fillId="0" borderId="0" xfId="15" applyNumberFormat="1" applyAlignment="1">
      <alignment/>
    </xf>
    <xf numFmtId="0" fontId="5" fillId="0" borderId="0" xfId="0" applyFont="1" applyAlignment="1">
      <alignment horizontal="right"/>
    </xf>
    <xf numFmtId="165" fontId="0" fillId="0" borderId="0" xfId="15" applyNumberFormat="1" applyAlignment="1">
      <alignment/>
    </xf>
    <xf numFmtId="43" fontId="0" fillId="0" borderId="0" xfId="15" applyNumberFormat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0" fillId="2" borderId="0" xfId="0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7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3" width="2.7109375" style="0" customWidth="1"/>
    <col min="4" max="4" width="31.7109375" style="0" customWidth="1"/>
    <col min="5" max="5" width="10.7109375" style="2" customWidth="1"/>
    <col min="6" max="8" width="11.7109375" style="0" customWidth="1"/>
    <col min="9" max="9" width="12.7109375" style="0" customWidth="1"/>
  </cols>
  <sheetData>
    <row r="1" ht="15">
      <c r="A1" s="1" t="s">
        <v>59</v>
      </c>
    </row>
    <row r="2" spans="1:9" ht="15">
      <c r="A2" s="1" t="s">
        <v>60</v>
      </c>
      <c r="H2" s="15" t="s">
        <v>66</v>
      </c>
      <c r="I2" s="15"/>
    </row>
    <row r="3" ht="15.75">
      <c r="B3" s="3" t="s">
        <v>67</v>
      </c>
    </row>
    <row r="4" spans="1:2" ht="15.75">
      <c r="A4" s="4"/>
      <c r="B4" s="3" t="s">
        <v>0</v>
      </c>
    </row>
    <row r="5" spans="5:9" ht="12.75">
      <c r="E5" s="18" t="s">
        <v>1</v>
      </c>
      <c r="F5" s="16" t="s">
        <v>2</v>
      </c>
      <c r="G5" s="18" t="s">
        <v>3</v>
      </c>
      <c r="H5" s="16" t="s">
        <v>4</v>
      </c>
      <c r="I5" s="16" t="s">
        <v>65</v>
      </c>
    </row>
    <row r="6" spans="2:9" ht="12.75">
      <c r="B6" s="5" t="s">
        <v>5</v>
      </c>
      <c r="E6" s="19"/>
      <c r="F6" s="17"/>
      <c r="G6" s="19"/>
      <c r="H6" s="17"/>
      <c r="I6" s="17"/>
    </row>
    <row r="7" spans="3:9" ht="12.75">
      <c r="C7" t="s">
        <v>6</v>
      </c>
      <c r="E7" s="6">
        <v>20.3</v>
      </c>
      <c r="F7" s="7" t="s">
        <v>7</v>
      </c>
      <c r="G7" s="8">
        <v>30.8</v>
      </c>
      <c r="H7" s="8">
        <f>E7*G7</f>
        <v>625.24</v>
      </c>
      <c r="I7" s="14">
        <v>625.24</v>
      </c>
    </row>
    <row r="8" spans="3:9" ht="12.75">
      <c r="C8" t="s">
        <v>8</v>
      </c>
      <c r="E8" s="9">
        <v>0</v>
      </c>
      <c r="F8" s="7" t="s">
        <v>9</v>
      </c>
      <c r="G8" s="8">
        <v>0</v>
      </c>
      <c r="H8" s="8">
        <f>E8*G8</f>
        <v>0</v>
      </c>
      <c r="I8" s="14">
        <v>0</v>
      </c>
    </row>
    <row r="9" spans="4:9" ht="12.75">
      <c r="D9" s="10" t="s">
        <v>10</v>
      </c>
      <c r="E9" s="9"/>
      <c r="F9" s="7"/>
      <c r="G9" s="8"/>
      <c r="H9" s="8">
        <f>H7+H8</f>
        <v>625.24</v>
      </c>
      <c r="I9" s="14">
        <v>625.24</v>
      </c>
    </row>
    <row r="10" spans="2:9" ht="12.75">
      <c r="B10" s="5" t="s">
        <v>11</v>
      </c>
      <c r="E10" s="9"/>
      <c r="F10" s="7"/>
      <c r="G10" s="8"/>
      <c r="H10" s="8"/>
      <c r="I10" s="14"/>
    </row>
    <row r="11" spans="3:9" ht="12.75">
      <c r="C11" t="s">
        <v>12</v>
      </c>
      <c r="E11" s="9"/>
      <c r="F11" s="7"/>
      <c r="G11" s="8"/>
      <c r="H11" s="8"/>
      <c r="I11" s="14"/>
    </row>
    <row r="12" spans="4:9" ht="12.75">
      <c r="D12" t="s">
        <v>13</v>
      </c>
      <c r="E12" s="11">
        <v>1</v>
      </c>
      <c r="F12" s="7" t="s">
        <v>14</v>
      </c>
      <c r="G12" s="8">
        <v>5.884155853658537</v>
      </c>
      <c r="H12" s="8">
        <f aca="true" t="shared" si="0" ref="H12:H17">E12*G12</f>
        <v>5.884155853658537</v>
      </c>
      <c r="I12" s="14">
        <v>5.88</v>
      </c>
    </row>
    <row r="13" spans="4:9" ht="12.75">
      <c r="D13" t="s">
        <v>15</v>
      </c>
      <c r="E13" s="11">
        <v>1</v>
      </c>
      <c r="F13" s="7" t="s">
        <v>14</v>
      </c>
      <c r="G13" s="8">
        <v>3.7347136249999995</v>
      </c>
      <c r="H13" s="8">
        <f t="shared" si="0"/>
        <v>3.7347136249999995</v>
      </c>
      <c r="I13" s="14">
        <v>3.73</v>
      </c>
    </row>
    <row r="14" spans="4:9" ht="12.75">
      <c r="D14" t="s">
        <v>16</v>
      </c>
      <c r="E14" s="11">
        <v>2</v>
      </c>
      <c r="F14" s="7" t="s">
        <v>14</v>
      </c>
      <c r="G14" s="8">
        <v>3.3428627142857144</v>
      </c>
      <c r="H14" s="8">
        <f t="shared" si="0"/>
        <v>6.685725428571429</v>
      </c>
      <c r="I14" s="14">
        <v>6.69</v>
      </c>
    </row>
    <row r="15" spans="3:9" ht="12.75">
      <c r="C15" t="s">
        <v>17</v>
      </c>
      <c r="E15" s="11">
        <v>1</v>
      </c>
      <c r="F15" s="7" t="s">
        <v>14</v>
      </c>
      <c r="G15" s="8">
        <v>5.277765669014085</v>
      </c>
      <c r="H15" s="8">
        <f t="shared" si="0"/>
        <v>5.277765669014085</v>
      </c>
      <c r="I15" s="14">
        <v>5.28</v>
      </c>
    </row>
    <row r="16" spans="3:9" ht="12.75">
      <c r="C16" t="s">
        <v>18</v>
      </c>
      <c r="E16" s="6">
        <v>0.5</v>
      </c>
      <c r="F16" s="7" t="s">
        <v>19</v>
      </c>
      <c r="G16" s="8">
        <v>90</v>
      </c>
      <c r="H16" s="8">
        <f t="shared" si="0"/>
        <v>45</v>
      </c>
      <c r="I16" s="14">
        <v>45</v>
      </c>
    </row>
    <row r="17" spans="3:9" ht="12.75">
      <c r="C17" t="s">
        <v>20</v>
      </c>
      <c r="E17" s="11">
        <v>1</v>
      </c>
      <c r="F17" s="7" t="s">
        <v>14</v>
      </c>
      <c r="G17" s="8">
        <v>2.94367582278481</v>
      </c>
      <c r="H17" s="8">
        <f t="shared" si="0"/>
        <v>2.94367582278481</v>
      </c>
      <c r="I17" s="14">
        <v>2.94</v>
      </c>
    </row>
    <row r="18" spans="3:9" ht="12.75">
      <c r="C18" t="s">
        <v>21</v>
      </c>
      <c r="E18" s="9"/>
      <c r="F18" s="7"/>
      <c r="G18" s="8"/>
      <c r="H18" s="8"/>
      <c r="I18" s="14"/>
    </row>
    <row r="19" spans="4:9" ht="12.75">
      <c r="D19" t="s">
        <v>22</v>
      </c>
      <c r="E19" s="11">
        <v>278</v>
      </c>
      <c r="F19" s="7" t="s">
        <v>23</v>
      </c>
      <c r="G19" s="8">
        <v>0.1785</v>
      </c>
      <c r="H19" s="8">
        <f>E19*G19</f>
        <v>49.623</v>
      </c>
      <c r="I19" s="14">
        <v>49.62</v>
      </c>
    </row>
    <row r="20" spans="4:9" ht="12.75">
      <c r="D20" t="s">
        <v>24</v>
      </c>
      <c r="E20" s="11">
        <v>48</v>
      </c>
      <c r="F20" s="7" t="s">
        <v>23</v>
      </c>
      <c r="G20" s="8">
        <v>0.1785</v>
      </c>
      <c r="H20" s="8">
        <f>E20*G20</f>
        <v>8.568</v>
      </c>
      <c r="I20" s="14">
        <v>8.57</v>
      </c>
    </row>
    <row r="21" spans="4:9" ht="12.75">
      <c r="D21" t="s">
        <v>25</v>
      </c>
      <c r="E21" s="11">
        <v>1</v>
      </c>
      <c r="F21" s="7" t="s">
        <v>14</v>
      </c>
      <c r="G21" s="8">
        <v>7.82</v>
      </c>
      <c r="H21" s="8">
        <f>E21*G21</f>
        <v>7.82</v>
      </c>
      <c r="I21" s="14">
        <v>7.82</v>
      </c>
    </row>
    <row r="22" spans="3:9" ht="12.75">
      <c r="C22" t="s">
        <v>26</v>
      </c>
      <c r="E22" s="9"/>
      <c r="F22" s="7"/>
      <c r="G22" s="8"/>
      <c r="H22" s="8"/>
      <c r="I22" s="14"/>
    </row>
    <row r="23" spans="4:9" ht="12.75">
      <c r="D23" t="s">
        <v>27</v>
      </c>
      <c r="E23" s="9">
        <v>0</v>
      </c>
      <c r="F23" s="7" t="s">
        <v>28</v>
      </c>
      <c r="G23" s="8">
        <v>6.499</v>
      </c>
      <c r="H23" s="8">
        <f>E23*G23</f>
        <v>0</v>
      </c>
      <c r="I23" s="14">
        <v>0</v>
      </c>
    </row>
    <row r="24" spans="4:9" ht="12.75">
      <c r="D24" t="s">
        <v>29</v>
      </c>
      <c r="E24" s="9">
        <v>0</v>
      </c>
      <c r="F24" s="7" t="s">
        <v>23</v>
      </c>
      <c r="G24" s="8">
        <v>2.4</v>
      </c>
      <c r="H24" s="8">
        <f>E24*G24</f>
        <v>0</v>
      </c>
      <c r="I24" s="14">
        <v>0</v>
      </c>
    </row>
    <row r="25" spans="4:9" ht="12.75">
      <c r="D25" t="s">
        <v>30</v>
      </c>
      <c r="E25" s="9">
        <v>1.25</v>
      </c>
      <c r="F25" s="7" t="s">
        <v>31</v>
      </c>
      <c r="G25" s="8">
        <v>2.7495</v>
      </c>
      <c r="H25" s="8">
        <f>E25*G25</f>
        <v>3.4368749999999997</v>
      </c>
      <c r="I25" s="14">
        <v>3.44</v>
      </c>
    </row>
    <row r="26" spans="4:9" ht="12.75">
      <c r="D26" t="s">
        <v>25</v>
      </c>
      <c r="E26" s="11">
        <v>1</v>
      </c>
      <c r="F26" s="7" t="s">
        <v>14</v>
      </c>
      <c r="G26" s="8">
        <v>7.82</v>
      </c>
      <c r="H26" s="8">
        <f>E26*G26</f>
        <v>7.82</v>
      </c>
      <c r="I26" s="14">
        <v>7.82</v>
      </c>
    </row>
    <row r="27" spans="3:9" ht="12.75">
      <c r="C27" t="s">
        <v>32</v>
      </c>
      <c r="E27" s="11">
        <v>5</v>
      </c>
      <c r="F27" s="7" t="s">
        <v>33</v>
      </c>
      <c r="G27" s="8"/>
      <c r="H27" s="8"/>
      <c r="I27" s="14"/>
    </row>
    <row r="28" spans="4:9" ht="12.75">
      <c r="D28" t="s">
        <v>34</v>
      </c>
      <c r="E28" s="9">
        <v>1.6666666666666665</v>
      </c>
      <c r="F28" s="7" t="s">
        <v>35</v>
      </c>
      <c r="G28" s="8">
        <v>10</v>
      </c>
      <c r="H28" s="8">
        <f>E28*G28</f>
        <v>16.666666666666664</v>
      </c>
      <c r="I28" s="14">
        <v>16.67</v>
      </c>
    </row>
    <row r="29" spans="4:9" ht="12.75">
      <c r="D29" t="s">
        <v>36</v>
      </c>
      <c r="E29" s="11">
        <v>1</v>
      </c>
      <c r="F29" s="7" t="s">
        <v>37</v>
      </c>
      <c r="G29" s="8">
        <v>10</v>
      </c>
      <c r="H29" s="8">
        <f>E29*G29</f>
        <v>10</v>
      </c>
      <c r="I29" s="14">
        <v>10</v>
      </c>
    </row>
    <row r="30" spans="4:9" ht="12.75">
      <c r="D30" t="s">
        <v>38</v>
      </c>
      <c r="E30" s="11">
        <v>1</v>
      </c>
      <c r="F30" s="7" t="s">
        <v>14</v>
      </c>
      <c r="G30" s="8">
        <v>2.3</v>
      </c>
      <c r="H30" s="8">
        <f>E30*G30</f>
        <v>2.3</v>
      </c>
      <c r="I30" s="14">
        <v>2.3</v>
      </c>
    </row>
    <row r="31" spans="4:9" ht="12.75">
      <c r="D31" t="s">
        <v>39</v>
      </c>
      <c r="E31" s="11">
        <v>24.4</v>
      </c>
      <c r="F31" s="7" t="s">
        <v>40</v>
      </c>
      <c r="G31" s="8">
        <v>0</v>
      </c>
      <c r="H31" s="8">
        <f>E31*G31</f>
        <v>0</v>
      </c>
      <c r="I31" s="14">
        <v>0</v>
      </c>
    </row>
    <row r="32" spans="3:9" ht="12.75">
      <c r="C32" t="s">
        <v>41</v>
      </c>
      <c r="E32" s="9"/>
      <c r="F32" s="7"/>
      <c r="G32" s="8"/>
      <c r="H32" s="8"/>
      <c r="I32" s="14"/>
    </row>
    <row r="33" spans="4:9" ht="12.75">
      <c r="D33" t="s">
        <v>42</v>
      </c>
      <c r="E33" s="11">
        <v>1</v>
      </c>
      <c r="F33" s="7" t="s">
        <v>14</v>
      </c>
      <c r="G33" s="8">
        <v>6.7906702353834465</v>
      </c>
      <c r="H33" s="8">
        <f>E33*G33</f>
        <v>6.7906702353834465</v>
      </c>
      <c r="I33" s="14">
        <v>6.79</v>
      </c>
    </row>
    <row r="34" spans="4:9" ht="12.75">
      <c r="D34" t="s">
        <v>43</v>
      </c>
      <c r="E34" s="11">
        <v>1</v>
      </c>
      <c r="F34" s="7" t="s">
        <v>14</v>
      </c>
      <c r="G34" s="8">
        <v>5.733343083333334</v>
      </c>
      <c r="H34" s="8">
        <f>E34*G34</f>
        <v>5.733343083333334</v>
      </c>
      <c r="I34" s="14">
        <v>5.73</v>
      </c>
    </row>
    <row r="35" spans="4:9" ht="12.75">
      <c r="D35" t="s">
        <v>44</v>
      </c>
      <c r="E35" s="6">
        <v>2.03</v>
      </c>
      <c r="F35" s="7" t="s">
        <v>45</v>
      </c>
      <c r="G35" s="8">
        <v>16.043171666666666</v>
      </c>
      <c r="H35" s="8">
        <f>E35*G35</f>
        <v>32.567638483333326</v>
      </c>
      <c r="I35" s="14">
        <v>32.57</v>
      </c>
    </row>
    <row r="36" spans="3:9" ht="12.75">
      <c r="C36" t="s">
        <v>61</v>
      </c>
      <c r="E36" s="11">
        <v>1</v>
      </c>
      <c r="F36" s="7" t="s">
        <v>14</v>
      </c>
      <c r="G36" s="8">
        <v>15.64</v>
      </c>
      <c r="H36" s="8">
        <f>E36*G36</f>
        <v>15.64</v>
      </c>
      <c r="I36" s="14">
        <v>15.64</v>
      </c>
    </row>
    <row r="37" spans="3:9" ht="12.75">
      <c r="C37" t="s">
        <v>46</v>
      </c>
      <c r="E37" s="12"/>
      <c r="F37" s="7"/>
      <c r="G37" s="13">
        <v>0.0761</v>
      </c>
      <c r="H37" s="8">
        <f>SUM(H12:H16)*G37*(6/12)+SUM(H17:H31)*G37*(3/12)</f>
        <v>4.6105744076629</v>
      </c>
      <c r="I37" s="14">
        <v>4.61</v>
      </c>
    </row>
    <row r="38" spans="4:9" ht="12.75">
      <c r="D38" s="10" t="s">
        <v>10</v>
      </c>
      <c r="E38" s="9"/>
      <c r="F38" s="7"/>
      <c r="H38" s="8">
        <f>SUM(H12:H37)</f>
        <v>241.10280427540852</v>
      </c>
      <c r="I38" s="14">
        <v>241.1</v>
      </c>
    </row>
    <row r="39" spans="5:9" ht="12.75">
      <c r="E39" s="9"/>
      <c r="F39" s="7"/>
      <c r="H39" s="8"/>
      <c r="I39" s="14"/>
    </row>
    <row r="40" spans="2:9" ht="12.75">
      <c r="B40" t="s">
        <v>47</v>
      </c>
      <c r="E40" s="9"/>
      <c r="F40" s="7"/>
      <c r="H40" s="8">
        <f>SUM(H41:H43)</f>
        <v>123.3676797440334</v>
      </c>
      <c r="I40" s="14">
        <v>123.37</v>
      </c>
    </row>
    <row r="41" spans="3:9" ht="12.75">
      <c r="C41" t="s">
        <v>48</v>
      </c>
      <c r="E41" s="11">
        <v>1</v>
      </c>
      <c r="F41" s="7" t="s">
        <v>14</v>
      </c>
      <c r="G41" s="8">
        <v>2</v>
      </c>
      <c r="H41" s="8">
        <f>E41*G41</f>
        <v>2</v>
      </c>
      <c r="I41" s="14">
        <v>2</v>
      </c>
    </row>
    <row r="42" spans="3:9" ht="12.75">
      <c r="C42" t="s">
        <v>49</v>
      </c>
      <c r="E42" s="11">
        <v>1</v>
      </c>
      <c r="F42" s="7" t="s">
        <v>14</v>
      </c>
      <c r="G42" s="8">
        <v>113.1176797440334</v>
      </c>
      <c r="H42" s="8">
        <f>E42*G42</f>
        <v>113.1176797440334</v>
      </c>
      <c r="I42" s="14">
        <v>113.12</v>
      </c>
    </row>
    <row r="43" spans="3:9" ht="12.75">
      <c r="C43" t="s">
        <v>50</v>
      </c>
      <c r="E43" s="11">
        <v>1</v>
      </c>
      <c r="F43" s="7" t="s">
        <v>14</v>
      </c>
      <c r="G43" s="8">
        <v>8.25</v>
      </c>
      <c r="H43" s="8">
        <f>E43*G43</f>
        <v>8.25</v>
      </c>
      <c r="I43" s="14">
        <v>8.25</v>
      </c>
    </row>
    <row r="44" spans="4:9" ht="12.75">
      <c r="D44" s="10" t="s">
        <v>51</v>
      </c>
      <c r="F44" s="7"/>
      <c r="H44" s="8">
        <f>H38+H40</f>
        <v>364.4704840194419</v>
      </c>
      <c r="I44" s="14">
        <v>364.47</v>
      </c>
    </row>
    <row r="45" spans="8:9" ht="12.75">
      <c r="H45" s="8"/>
      <c r="I45" s="14"/>
    </row>
    <row r="46" spans="2:9" ht="12.75">
      <c r="B46" t="s">
        <v>52</v>
      </c>
      <c r="H46" s="8"/>
      <c r="I46" s="14"/>
    </row>
    <row r="47" spans="3:9" ht="12.75">
      <c r="C47" t="s">
        <v>53</v>
      </c>
      <c r="H47" s="8">
        <f>H9-H38</f>
        <v>384.1371957245915</v>
      </c>
      <c r="I47" s="14">
        <v>384.14</v>
      </c>
    </row>
    <row r="48" spans="3:9" ht="12.75">
      <c r="C48" t="s">
        <v>54</v>
      </c>
      <c r="H48" s="8">
        <f>H9-H44</f>
        <v>260.7695159805581</v>
      </c>
      <c r="I48" s="8">
        <v>260.77</v>
      </c>
    </row>
    <row r="50" spans="5:10" ht="18">
      <c r="E50" s="20" t="s">
        <v>69</v>
      </c>
      <c r="F50" s="20"/>
      <c r="G50" s="20"/>
      <c r="H50" s="20"/>
      <c r="I50" s="20"/>
      <c r="J50" s="20"/>
    </row>
    <row r="51" spans="5:10" ht="12.75">
      <c r="E51" s="21" t="s">
        <v>70</v>
      </c>
      <c r="F51" s="21"/>
      <c r="G51" s="21"/>
      <c r="H51" s="21"/>
      <c r="I51" s="21"/>
      <c r="J51" s="21"/>
    </row>
    <row r="52" spans="5:10" ht="13.5" thickBot="1">
      <c r="E52" s="22"/>
      <c r="F52" s="22"/>
      <c r="G52" s="22"/>
      <c r="H52" s="22"/>
      <c r="I52" s="22"/>
      <c r="J52" s="22"/>
    </row>
    <row r="53" spans="5:10" ht="15">
      <c r="E53" s="23" t="s">
        <v>71</v>
      </c>
      <c r="F53" s="24" t="s">
        <v>72</v>
      </c>
      <c r="G53" s="25"/>
      <c r="H53" s="25"/>
      <c r="I53" s="25"/>
      <c r="J53" s="25"/>
    </row>
    <row r="54" spans="5:10" ht="15.75" thickBot="1">
      <c r="E54" s="26" t="s">
        <v>73</v>
      </c>
      <c r="F54" s="29">
        <f>G54-5</f>
        <v>20.8</v>
      </c>
      <c r="G54" s="30">
        <f>H54-5</f>
        <v>25.8</v>
      </c>
      <c r="H54" s="30">
        <f>G7</f>
        <v>30.8</v>
      </c>
      <c r="I54" s="30">
        <f>H54+5</f>
        <v>35.8</v>
      </c>
      <c r="J54" s="30">
        <f>I54+5</f>
        <v>40.8</v>
      </c>
    </row>
    <row r="55" spans="5:10" ht="12.75">
      <c r="E55" s="31">
        <f>E56-0.5</f>
        <v>18.8</v>
      </c>
      <c r="F55" s="27">
        <f>F$54*$E55+$H$8-(SUM($H$12:$H$37))</f>
        <v>149.9371957245915</v>
      </c>
      <c r="G55" s="27">
        <f>G$54*$E55+$H$8-(SUM($H$12:$H$37))</f>
        <v>243.9371957245915</v>
      </c>
      <c r="H55" s="27">
        <f>H$54*$E55+$H$8-(SUM($H$12:$H$37))</f>
        <v>337.93719572459156</v>
      </c>
      <c r="I55" s="27">
        <f>I$54*$E55+$H$8-(SUM($H$12:$H$37))</f>
        <v>431.93719572459145</v>
      </c>
      <c r="J55" s="27">
        <f>J$54*$E55+$H$8-(SUM($H$12:$H$37))</f>
        <v>525.9371957245914</v>
      </c>
    </row>
    <row r="56" spans="5:10" ht="12.75">
      <c r="E56" s="32">
        <f>E57-0.5</f>
        <v>19.3</v>
      </c>
      <c r="F56" s="27">
        <f aca="true" t="shared" si="1" ref="F56:J61">F$54*$E56+$H$8-(SUM($H$12:$H$37))</f>
        <v>160.33719572459154</v>
      </c>
      <c r="G56" s="27">
        <f t="shared" si="1"/>
        <v>256.83719572459154</v>
      </c>
      <c r="H56" s="27">
        <f t="shared" si="1"/>
        <v>353.33719572459154</v>
      </c>
      <c r="I56" s="27">
        <f t="shared" si="1"/>
        <v>449.8371957245914</v>
      </c>
      <c r="J56" s="27">
        <f t="shared" si="1"/>
        <v>546.3371957245914</v>
      </c>
    </row>
    <row r="57" spans="5:10" ht="12.75">
      <c r="E57" s="32">
        <f>E58-0.5</f>
        <v>19.8</v>
      </c>
      <c r="F57" s="27">
        <f t="shared" si="1"/>
        <v>170.73719572459152</v>
      </c>
      <c r="G57" s="27">
        <f t="shared" si="1"/>
        <v>269.7371957245915</v>
      </c>
      <c r="H57" s="27">
        <f t="shared" si="1"/>
        <v>368.7371957245915</v>
      </c>
      <c r="I57" s="27">
        <f t="shared" si="1"/>
        <v>467.7371957245914</v>
      </c>
      <c r="J57" s="27">
        <f t="shared" si="1"/>
        <v>566.7371957245914</v>
      </c>
    </row>
    <row r="58" spans="5:10" ht="12.75">
      <c r="E58" s="32">
        <f>E7</f>
        <v>20.3</v>
      </c>
      <c r="F58" s="27">
        <f t="shared" si="1"/>
        <v>181.1371957245915</v>
      </c>
      <c r="G58" s="27">
        <f t="shared" si="1"/>
        <v>282.6371957245915</v>
      </c>
      <c r="H58" s="28">
        <f t="shared" si="1"/>
        <v>384.1371957245915</v>
      </c>
      <c r="I58" s="27">
        <f t="shared" si="1"/>
        <v>485.6371957245915</v>
      </c>
      <c r="J58" s="27">
        <f t="shared" si="1"/>
        <v>587.1371957245915</v>
      </c>
    </row>
    <row r="59" spans="5:10" ht="12.75">
      <c r="E59" s="32">
        <f>E58+0.5</f>
        <v>20.8</v>
      </c>
      <c r="F59" s="27">
        <f t="shared" si="1"/>
        <v>191.53719572459153</v>
      </c>
      <c r="G59" s="27">
        <f t="shared" si="1"/>
        <v>295.53719572459147</v>
      </c>
      <c r="H59" s="27">
        <f t="shared" si="1"/>
        <v>399.53719572459147</v>
      </c>
      <c r="I59" s="27">
        <f t="shared" si="1"/>
        <v>503.53719572459147</v>
      </c>
      <c r="J59" s="27">
        <f t="shared" si="1"/>
        <v>607.5371957245915</v>
      </c>
    </row>
    <row r="60" spans="5:10" ht="12.75">
      <c r="E60" s="32">
        <f>E59+0.5</f>
        <v>21.3</v>
      </c>
      <c r="F60" s="27">
        <f t="shared" si="1"/>
        <v>201.9371957245915</v>
      </c>
      <c r="G60" s="27">
        <f t="shared" si="1"/>
        <v>308.43719572459156</v>
      </c>
      <c r="H60" s="27">
        <f t="shared" si="1"/>
        <v>414.93719572459156</v>
      </c>
      <c r="I60" s="27">
        <f t="shared" si="1"/>
        <v>521.4371957245914</v>
      </c>
      <c r="J60" s="27">
        <f t="shared" si="1"/>
        <v>627.9371957245914</v>
      </c>
    </row>
    <row r="61" spans="5:10" ht="12.75">
      <c r="E61" s="32">
        <f>E60+0.5</f>
        <v>21.8</v>
      </c>
      <c r="F61" s="27">
        <f t="shared" si="1"/>
        <v>212.33719572459154</v>
      </c>
      <c r="G61" s="27">
        <f t="shared" si="1"/>
        <v>321.33719572459154</v>
      </c>
      <c r="H61" s="27">
        <f t="shared" si="1"/>
        <v>430.33719572459154</v>
      </c>
      <c r="I61" s="27">
        <f t="shared" si="1"/>
        <v>539.3371957245914</v>
      </c>
      <c r="J61" s="27">
        <f t="shared" si="1"/>
        <v>648.3371957245914</v>
      </c>
    </row>
    <row r="62" spans="5:9" ht="12.75">
      <c r="E62"/>
      <c r="I62" s="8"/>
    </row>
    <row r="63" spans="2:9" ht="12.75">
      <c r="B63" t="s">
        <v>55</v>
      </c>
      <c r="E63"/>
      <c r="I63" s="8"/>
    </row>
    <row r="64" spans="3:9" ht="12.75">
      <c r="C64" t="s">
        <v>56</v>
      </c>
      <c r="E64"/>
      <c r="I64" s="8"/>
    </row>
    <row r="65" spans="3:9" ht="12.75">
      <c r="C65" t="s">
        <v>62</v>
      </c>
      <c r="E65"/>
      <c r="I65" s="8"/>
    </row>
    <row r="66" spans="3:9" ht="12.75">
      <c r="C66" t="s">
        <v>63</v>
      </c>
      <c r="E66"/>
      <c r="I66" s="8"/>
    </row>
    <row r="67" spans="3:5" ht="12.75">
      <c r="C67" t="s">
        <v>57</v>
      </c>
      <c r="E67"/>
    </row>
    <row r="68" spans="3:5" ht="12.75">
      <c r="C68" t="s">
        <v>64</v>
      </c>
      <c r="E68"/>
    </row>
    <row r="69" spans="3:5" ht="12.75">
      <c r="C69" t="s">
        <v>58</v>
      </c>
      <c r="E69"/>
    </row>
    <row r="70" ht="12.75">
      <c r="E70"/>
    </row>
    <row r="71" spans="2:5" ht="12.75">
      <c r="B71" t="s">
        <v>68</v>
      </c>
      <c r="E71"/>
    </row>
    <row r="72" ht="12.75">
      <c r="E72"/>
    </row>
    <row r="73" ht="12.75">
      <c r="E73"/>
    </row>
    <row r="74" ht="12.75">
      <c r="E74"/>
    </row>
    <row r="75" ht="12.75">
      <c r="E75"/>
    </row>
    <row r="76" ht="12.75">
      <c r="E76"/>
    </row>
  </sheetData>
  <mergeCells count="9">
    <mergeCell ref="E50:J50"/>
    <mergeCell ref="E51:J51"/>
    <mergeCell ref="F53:J53"/>
    <mergeCell ref="H2:I2"/>
    <mergeCell ref="I5:I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horizontalDpi="600" verticalDpi="600" orientation="portrait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Bingham</dc:creator>
  <cp:keywords/>
  <dc:description/>
  <cp:lastModifiedBy>Cody Bingham</cp:lastModifiedBy>
  <cp:lastPrinted>2006-09-15T16:12:50Z</cp:lastPrinted>
  <dcterms:created xsi:type="dcterms:W3CDTF">2006-03-14T00:56:52Z</dcterms:created>
  <dcterms:modified xsi:type="dcterms:W3CDTF">2006-11-08T22:22:02Z</dcterms:modified>
  <cp:category/>
  <cp:version/>
  <cp:contentType/>
  <cp:contentStatus/>
</cp:coreProperties>
</file>