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2100" windowWidth="15480" windowHeight="6660" activeTab="0"/>
  </bookViews>
  <sheets>
    <sheet name="Irrigated Safflower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<sst xmlns="http://schemas.openxmlformats.org/spreadsheetml/2006/main" count="79" uniqueCount="63">
  <si>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Cache County</t>
  </si>
  <si>
    <t>Quantity per acre</t>
  </si>
  <si>
    <t>Unit</t>
  </si>
  <si>
    <t>Price/cost per unit</t>
  </si>
  <si>
    <t>Value/cost per acre</t>
  </si>
  <si>
    <t>Receipts</t>
  </si>
  <si>
    <t>Safflower</t>
  </si>
  <si>
    <t>pounds</t>
  </si>
  <si>
    <t>Subtotal</t>
  </si>
  <si>
    <t>Operating costs</t>
  </si>
  <si>
    <t>Land preparation</t>
  </si>
  <si>
    <t>Chisel plow</t>
  </si>
  <si>
    <t>Acre</t>
  </si>
  <si>
    <t>Field cultivating</t>
  </si>
  <si>
    <t>Roller harrow</t>
  </si>
  <si>
    <t>Planting</t>
  </si>
  <si>
    <t>Seed</t>
  </si>
  <si>
    <t>Fertilization</t>
  </si>
  <si>
    <t>Nitrogen 40 lb/ac (34-0-0)</t>
  </si>
  <si>
    <t>Phosphorus</t>
  </si>
  <si>
    <t>Custom application</t>
  </si>
  <si>
    <t>acre</t>
  </si>
  <si>
    <t>Herbicides/pesticides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</si>
  <si>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</si>
  <si>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</si>
  <si>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</si>
  <si>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</si>
  <si>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</si>
  <si>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</si>
  <si>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</si>
  <si>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</si>
  <si>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</si>
  <si>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</si>
  <si>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Combining</t>
  </si>
  <si>
    <t>Hauling (pt bw)</t>
  </si>
  <si>
    <t>Transportation /shipping to market</t>
  </si>
  <si>
    <t>Interest on operating capital</t>
  </si>
  <si>
    <t>Ownership costs (excludes cost of land)</t>
  </si>
  <si>
    <t>Farm insurance</t>
  </si>
  <si>
    <t>Machinery ownership costs</t>
  </si>
  <si>
    <t>Irrigation equipment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</si>
  <si>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</si>
  <si>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</si>
  <si>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</si>
  <si>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</si>
  <si>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</si>
  <si>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Safflower planted in March and harvested in August.</t>
  </si>
  <si>
    <t>2. Interest  computed on land preparation and planting costs for 6 months and fertilization/herbicide/irrigation costs for 3 months.</t>
  </si>
  <si>
    <t>3. Machinery operating costs include: fuel, oil, repairs and labor.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</si>
  <si>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</si>
  <si>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</si>
  <si>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Base Value</t>
  </si>
  <si>
    <t>Modify Colored Columns</t>
  </si>
  <si>
    <t>Sonalan / Custom Application</t>
  </si>
  <si>
    <t>Crop insurance (75% Yield, 100% Price)</t>
  </si>
  <si>
    <t>4. Machinery ownership costs are allocated based on equipment used for each crop.</t>
  </si>
  <si>
    <t>Costs and Returns per acre from growing irrigated safflower, 2006</t>
  </si>
  <si>
    <t>Budget prepared by: E. Bruce Godfrey, Cody Bingham and Clark Israelsen</t>
  </si>
  <si>
    <t>Net returns per acre above operating costs</t>
  </si>
  <si>
    <t>Yield</t>
  </si>
  <si>
    <t>Selling Price ($/lb)</t>
  </si>
  <si>
    <t>(lb/Ac)</t>
  </si>
  <si>
    <t>Breakeven Table - Irrigated Safflower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</si>
</sst>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_(* #,##0.00_);_(* \(#,##0.00\);_(* &quot;-&quot;?_);_(@_)"/>
    <numFmt numFmtId="177" formatCode="0.0000"/>
    <numFmt numFmtId="178" formatCode="0.000"/>
    <numFmt numFmtId="179" formatCode="0.000000"/>
    <numFmt numFmtId="180" formatCode="0.00000"/>
    <numFmt numFmtId="181" formatCode="#,##0.0_);\(#,##0.0\)"/>
    <numFmt numFmtId="182" formatCode="#,##0.0"/>
    <numFmt numFmtId="183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2" fillId="0" borderId="0" xfId="20" applyAlignment="1">
      <alignment/>
    </xf>
    <xf numFmtId="0" fontId="6" fillId="0" borderId="0" xfId="0" applyFont="1" applyAlignment="1">
      <alignment/>
    </xf>
    <xf numFmtId="169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43" fontId="0" fillId="0" borderId="0" xfId="15" applyNumberFormat="1" applyAlignment="1">
      <alignment/>
    </xf>
    <xf numFmtId="169" fontId="0" fillId="0" borderId="0" xfId="15" applyNumberFormat="1" applyAlignment="1">
      <alignment/>
    </xf>
    <xf numFmtId="10" fontId="0" fillId="0" borderId="0" xfId="0" applyNumberFormat="1" applyAlignment="1">
      <alignment/>
    </xf>
    <xf numFmtId="43" fontId="6" fillId="0" borderId="0" xfId="15" applyFont="1" applyAlignment="1">
      <alignment/>
    </xf>
    <xf numFmtId="43" fontId="7" fillId="0" borderId="0" xfId="15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spans="1:5" ht="15">
      <c r="A1" s="1" t="s">
        <v>49</v>
      </c>
      <c r="E1" s="2"/>
    </row>
    <row r="2" spans="1:9" ht="15">
      <c r="A2" s="1" t="s">
        <v>50</v>
      </c>
      <c r="E2" s="2"/>
      <c r="H2" s="17" t="s">
        <v>52</v>
      </c>
      <c r="I2" s="17"/>
    </row>
    <row r="3" ht="15.75">
      <c r="B3" s="3" t="s">
        <v>56</v>
      </c>
    </row>
    <row r="4" spans="1:2" ht="15.75">
      <c r="A4" s="4"/>
      <c r="B4" s="3" t="s">
        <v>0</v>
      </c>
    </row>
    <row r="5" spans="5:9" ht="12.75">
      <c r="E5" s="20" t="s">
        <v>1</v>
      </c>
      <c r="F5" s="18" t="s">
        <v>2</v>
      </c>
      <c r="G5" s="20" t="s">
        <v>3</v>
      </c>
      <c r="H5" s="18" t="s">
        <v>4</v>
      </c>
      <c r="I5" s="18" t="s">
        <v>51</v>
      </c>
    </row>
    <row r="6" spans="2:9" ht="12.75">
      <c r="B6" s="5" t="s">
        <v>5</v>
      </c>
      <c r="E6" s="21"/>
      <c r="F6" s="19"/>
      <c r="G6" s="21"/>
      <c r="H6" s="19"/>
      <c r="I6" s="19"/>
    </row>
    <row r="7" spans="3:9" ht="12.75">
      <c r="C7" t="s">
        <v>6</v>
      </c>
      <c r="E7" s="6">
        <v>1500</v>
      </c>
      <c r="F7" s="7" t="s">
        <v>7</v>
      </c>
      <c r="G7" s="8">
        <v>0.13</v>
      </c>
      <c r="H7" s="8">
        <f>E7*G7</f>
        <v>195</v>
      </c>
      <c r="I7" s="16">
        <v>195</v>
      </c>
    </row>
    <row r="8" spans="4:9" ht="12.75">
      <c r="D8" s="9" t="s">
        <v>8</v>
      </c>
      <c r="E8" s="6"/>
      <c r="F8" s="7"/>
      <c r="G8" s="8"/>
      <c r="H8" s="8">
        <f>H7</f>
        <v>195</v>
      </c>
      <c r="I8" s="16">
        <v>195</v>
      </c>
    </row>
    <row r="9" spans="2:9" ht="12.75">
      <c r="B9" s="5" t="s">
        <v>9</v>
      </c>
      <c r="E9" s="6"/>
      <c r="F9" s="7"/>
      <c r="G9" s="8"/>
      <c r="H9" s="8"/>
      <c r="I9" s="16"/>
    </row>
    <row r="10" spans="2:9" ht="12.75">
      <c r="B10" s="5"/>
      <c r="C10" t="s">
        <v>10</v>
      </c>
      <c r="E10" s="6"/>
      <c r="F10" s="7"/>
      <c r="G10" s="8"/>
      <c r="H10" s="8"/>
      <c r="I10" s="16"/>
    </row>
    <row r="11" spans="2:9" ht="12.75">
      <c r="B11" s="5"/>
      <c r="D11" t="s">
        <v>11</v>
      </c>
      <c r="E11" s="6">
        <v>1</v>
      </c>
      <c r="F11" s="7" t="s">
        <v>12</v>
      </c>
      <c r="G11" s="8">
        <v>5.884155853658537</v>
      </c>
      <c r="H11" s="8">
        <f>G11*E11</f>
        <v>5.884155853658537</v>
      </c>
      <c r="I11" s="16">
        <v>5.88</v>
      </c>
    </row>
    <row r="12" spans="2:9" ht="12.75">
      <c r="B12" s="5"/>
      <c r="D12" t="s">
        <v>13</v>
      </c>
      <c r="E12" s="6">
        <v>1</v>
      </c>
      <c r="F12" s="7" t="s">
        <v>12</v>
      </c>
      <c r="G12" s="8">
        <v>3.7347136249999995</v>
      </c>
      <c r="H12" s="8">
        <f>G12*E12</f>
        <v>3.7347136249999995</v>
      </c>
      <c r="I12" s="16">
        <v>3.73</v>
      </c>
    </row>
    <row r="13" spans="2:9" ht="12.75">
      <c r="B13" s="5"/>
      <c r="D13" t="s">
        <v>14</v>
      </c>
      <c r="E13" s="6">
        <v>1</v>
      </c>
      <c r="F13" s="7" t="s">
        <v>12</v>
      </c>
      <c r="G13" s="8">
        <v>3.6392233333333333</v>
      </c>
      <c r="H13" s="8">
        <f>G13*E13</f>
        <v>3.6392233333333333</v>
      </c>
      <c r="I13" s="16">
        <v>3.64</v>
      </c>
    </row>
    <row r="14" spans="2:9" ht="12.75">
      <c r="B14" s="5"/>
      <c r="C14" t="s">
        <v>15</v>
      </c>
      <c r="E14" s="6">
        <v>1</v>
      </c>
      <c r="F14" s="7" t="s">
        <v>12</v>
      </c>
      <c r="G14" s="8">
        <v>2.962504875</v>
      </c>
      <c r="H14" s="8">
        <f>G14*E14</f>
        <v>2.962504875</v>
      </c>
      <c r="I14" s="16">
        <v>2.96</v>
      </c>
    </row>
    <row r="15" spans="3:9" ht="12.75">
      <c r="C15" t="s">
        <v>16</v>
      </c>
      <c r="E15" s="6">
        <v>15</v>
      </c>
      <c r="F15" s="7" t="s">
        <v>7</v>
      </c>
      <c r="G15" s="8">
        <v>0.35</v>
      </c>
      <c r="H15" s="8">
        <f>G15*E15</f>
        <v>5.25</v>
      </c>
      <c r="I15" s="16">
        <v>5.25</v>
      </c>
    </row>
    <row r="16" spans="3:9" ht="12.75">
      <c r="C16" t="s">
        <v>17</v>
      </c>
      <c r="E16" s="2"/>
      <c r="F16" s="7"/>
      <c r="G16" s="8"/>
      <c r="H16" s="8"/>
      <c r="I16" s="16"/>
    </row>
    <row r="17" spans="4:9" ht="12.75">
      <c r="D17" t="s">
        <v>18</v>
      </c>
      <c r="E17" s="6">
        <v>40</v>
      </c>
      <c r="F17" s="7" t="s">
        <v>7</v>
      </c>
      <c r="G17" s="8">
        <v>0.1785</v>
      </c>
      <c r="H17" s="8">
        <f>E17*G17</f>
        <v>7.14</v>
      </c>
      <c r="I17" s="16">
        <v>7.14</v>
      </c>
    </row>
    <row r="18" spans="4:9" ht="12.75">
      <c r="D18" t="s">
        <v>19</v>
      </c>
      <c r="E18" s="6">
        <v>20</v>
      </c>
      <c r="F18" s="7" t="s">
        <v>7</v>
      </c>
      <c r="G18" s="8">
        <v>0.1785</v>
      </c>
      <c r="H18" s="8">
        <f>E18*G18</f>
        <v>3.57</v>
      </c>
      <c r="I18" s="16">
        <v>3.57</v>
      </c>
    </row>
    <row r="19" spans="4:9" ht="12.75">
      <c r="D19" t="s">
        <v>20</v>
      </c>
      <c r="E19" s="6">
        <v>1</v>
      </c>
      <c r="F19" s="7" t="s">
        <v>21</v>
      </c>
      <c r="G19" s="8">
        <v>7.82</v>
      </c>
      <c r="H19" s="8">
        <f>E19*G19</f>
        <v>7.82</v>
      </c>
      <c r="I19" s="16">
        <v>7.82</v>
      </c>
    </row>
    <row r="20" spans="3:9" ht="12.75">
      <c r="C20" t="s">
        <v>22</v>
      </c>
      <c r="E20" s="2"/>
      <c r="F20" s="7"/>
      <c r="G20" s="8"/>
      <c r="H20" s="8"/>
      <c r="I20" s="16"/>
    </row>
    <row r="21" spans="4:9" ht="12.75">
      <c r="D21" t="s">
        <v>53</v>
      </c>
      <c r="E21" s="6">
        <v>1</v>
      </c>
      <c r="F21" s="7" t="s">
        <v>12</v>
      </c>
      <c r="G21" s="8">
        <v>8</v>
      </c>
      <c r="H21" s="8">
        <f>G21*E21</f>
        <v>8</v>
      </c>
      <c r="I21" s="16">
        <v>8</v>
      </c>
    </row>
    <row r="22" spans="3:9" ht="12.75">
      <c r="C22" t="s">
        <v>23</v>
      </c>
      <c r="E22" s="6">
        <v>1</v>
      </c>
      <c r="F22" s="7" t="s">
        <v>24</v>
      </c>
      <c r="G22" s="8"/>
      <c r="H22" s="8"/>
      <c r="I22" s="16"/>
    </row>
    <row r="23" spans="4:9" ht="12.75">
      <c r="D23" t="s">
        <v>25</v>
      </c>
      <c r="E23" s="10">
        <v>0.3333333333333333</v>
      </c>
      <c r="F23" s="7" t="s">
        <v>26</v>
      </c>
      <c r="G23" s="8">
        <v>10</v>
      </c>
      <c r="H23" s="8">
        <f>E23*G23</f>
        <v>3.333333333333333</v>
      </c>
      <c r="I23" s="16">
        <v>3.33</v>
      </c>
    </row>
    <row r="24" spans="4:9" ht="12.75">
      <c r="D24" t="s">
        <v>27</v>
      </c>
      <c r="E24" s="6">
        <v>1</v>
      </c>
      <c r="F24" s="7" t="s">
        <v>28</v>
      </c>
      <c r="G24" s="8">
        <v>10</v>
      </c>
      <c r="H24" s="8">
        <f>E24*G24</f>
        <v>10</v>
      </c>
      <c r="I24" s="16">
        <v>10</v>
      </c>
    </row>
    <row r="25" spans="4:9" ht="12.75">
      <c r="D25" t="s">
        <v>29</v>
      </c>
      <c r="E25" s="6">
        <v>1</v>
      </c>
      <c r="F25" s="7" t="s">
        <v>21</v>
      </c>
      <c r="G25" s="8">
        <v>2.3</v>
      </c>
      <c r="H25" s="8">
        <f>E25*G25</f>
        <v>2.3</v>
      </c>
      <c r="I25" s="16">
        <v>2.3</v>
      </c>
    </row>
    <row r="26" spans="4:9" ht="12.75">
      <c r="D26" t="s">
        <v>30</v>
      </c>
      <c r="E26" s="6">
        <v>20.1</v>
      </c>
      <c r="F26" s="7" t="s">
        <v>31</v>
      </c>
      <c r="G26" s="8">
        <v>0</v>
      </c>
      <c r="H26" s="8">
        <f>E26*G26</f>
        <v>0</v>
      </c>
      <c r="I26" s="16">
        <v>0</v>
      </c>
    </row>
    <row r="27" spans="3:9" ht="12.75">
      <c r="C27" t="s">
        <v>32</v>
      </c>
      <c r="E27" s="6"/>
      <c r="F27" s="7"/>
      <c r="G27" s="8"/>
      <c r="H27" s="8"/>
      <c r="I27" s="16"/>
    </row>
    <row r="28" spans="4:9" ht="12.75">
      <c r="D28" t="s">
        <v>33</v>
      </c>
      <c r="E28" s="6">
        <v>1</v>
      </c>
      <c r="F28" s="7" t="s">
        <v>12</v>
      </c>
      <c r="G28" s="8">
        <v>7.17</v>
      </c>
      <c r="H28" s="8">
        <f>E28*G28</f>
        <v>7.17</v>
      </c>
      <c r="I28" s="16">
        <v>7.17</v>
      </c>
    </row>
    <row r="29" spans="4:9" ht="12.75">
      <c r="D29" t="s">
        <v>34</v>
      </c>
      <c r="E29" s="6">
        <f>E7</f>
        <v>1500</v>
      </c>
      <c r="F29" s="7" t="s">
        <v>7</v>
      </c>
      <c r="G29" s="8">
        <v>0.01</v>
      </c>
      <c r="H29" s="8">
        <f>E29*G29</f>
        <v>15</v>
      </c>
      <c r="I29" s="16">
        <v>8</v>
      </c>
    </row>
    <row r="30" spans="3:9" ht="12.75">
      <c r="C30" t="s">
        <v>35</v>
      </c>
      <c r="E30" s="6">
        <f>E7</f>
        <v>1500</v>
      </c>
      <c r="F30" s="7" t="s">
        <v>7</v>
      </c>
      <c r="G30" s="8">
        <v>0.01</v>
      </c>
      <c r="H30" s="8">
        <f>E30*G30</f>
        <v>15</v>
      </c>
      <c r="I30" s="16">
        <v>8</v>
      </c>
    </row>
    <row r="31" spans="3:9" ht="12.75">
      <c r="C31" t="s">
        <v>54</v>
      </c>
      <c r="E31" s="6">
        <v>1</v>
      </c>
      <c r="F31" s="7" t="s">
        <v>21</v>
      </c>
      <c r="G31" s="8">
        <v>4.01</v>
      </c>
      <c r="H31" s="8">
        <f>E31*G31</f>
        <v>4.01</v>
      </c>
      <c r="I31" s="16">
        <v>4.01</v>
      </c>
    </row>
    <row r="32" spans="3:9" ht="12.75">
      <c r="C32" t="s">
        <v>36</v>
      </c>
      <c r="E32" s="11"/>
      <c r="F32" s="7"/>
      <c r="G32" s="12">
        <v>0.0761</v>
      </c>
      <c r="H32" s="8">
        <f>(SUM(H11:H15))*G32*(6/12)+(SUM(H17:H26)*G32*(3/12))</f>
        <v>1.6191136586567072</v>
      </c>
      <c r="I32" s="16">
        <v>1.62</v>
      </c>
    </row>
    <row r="33" spans="4:9" ht="12.75">
      <c r="D33" s="9" t="s">
        <v>8</v>
      </c>
      <c r="E33" s="6"/>
      <c r="F33" s="7"/>
      <c r="H33" s="8">
        <f>SUM(H11:H32)</f>
        <v>106.4330446789819</v>
      </c>
      <c r="I33" s="16">
        <v>106.43</v>
      </c>
    </row>
    <row r="34" spans="5:9" ht="12.75">
      <c r="E34" s="6"/>
      <c r="F34" s="7"/>
      <c r="H34" s="8"/>
      <c r="I34" s="16"/>
    </row>
    <row r="35" spans="2:9" ht="12.75">
      <c r="B35" t="s">
        <v>37</v>
      </c>
      <c r="E35" s="6"/>
      <c r="F35" s="7"/>
      <c r="G35" s="8"/>
      <c r="H35" s="8">
        <f>SUM(H36:H38)</f>
        <v>40.53373348542166</v>
      </c>
      <c r="I35" s="16">
        <v>40.53</v>
      </c>
    </row>
    <row r="36" spans="4:9" ht="12.75">
      <c r="D36" t="s">
        <v>38</v>
      </c>
      <c r="E36" s="6">
        <v>1</v>
      </c>
      <c r="F36" s="7" t="s">
        <v>21</v>
      </c>
      <c r="G36" s="8">
        <v>2</v>
      </c>
      <c r="H36" s="8">
        <f>E36*G36</f>
        <v>2</v>
      </c>
      <c r="I36" s="16">
        <v>2</v>
      </c>
    </row>
    <row r="37" spans="4:9" ht="12.75">
      <c r="D37" t="s">
        <v>39</v>
      </c>
      <c r="E37" s="6">
        <v>1</v>
      </c>
      <c r="F37" s="7" t="s">
        <v>21</v>
      </c>
      <c r="G37" s="8">
        <v>30.28373348542166</v>
      </c>
      <c r="H37" s="8">
        <f>E37*G37</f>
        <v>30.28373348542166</v>
      </c>
      <c r="I37" s="16">
        <v>30.28</v>
      </c>
    </row>
    <row r="38" spans="4:9" ht="12.75">
      <c r="D38" t="s">
        <v>40</v>
      </c>
      <c r="E38" s="6">
        <v>1</v>
      </c>
      <c r="F38" s="7" t="s">
        <v>21</v>
      </c>
      <c r="G38" s="8">
        <v>8.25</v>
      </c>
      <c r="H38" s="8">
        <f>E38*G38</f>
        <v>8.25</v>
      </c>
      <c r="I38" s="16">
        <v>8.25</v>
      </c>
    </row>
    <row r="39" spans="4:9" ht="12.75">
      <c r="D39" s="9" t="s">
        <v>41</v>
      </c>
      <c r="F39" s="7"/>
      <c r="G39" s="8"/>
      <c r="H39" s="8">
        <f>H33+H35</f>
        <v>146.96677816440356</v>
      </c>
      <c r="I39" s="16">
        <v>146.97</v>
      </c>
    </row>
    <row r="40" spans="8:9" ht="12.75">
      <c r="H40" s="8"/>
      <c r="I40" s="16"/>
    </row>
    <row r="41" spans="2:9" ht="12.75">
      <c r="B41" t="s">
        <v>42</v>
      </c>
      <c r="H41" s="8"/>
      <c r="I41" s="16"/>
    </row>
    <row r="42" spans="3:9" ht="12.75">
      <c r="C42" t="s">
        <v>43</v>
      </c>
      <c r="H42" s="8">
        <f>H8-H33</f>
        <v>88.5669553210181</v>
      </c>
      <c r="I42" s="16">
        <v>88.57</v>
      </c>
    </row>
    <row r="43" spans="3:9" ht="12.75">
      <c r="C43" t="s">
        <v>44</v>
      </c>
      <c r="H43" s="8">
        <f>H8-H39</f>
        <v>48.033221835596436</v>
      </c>
      <c r="I43" s="16">
        <v>48.03</v>
      </c>
    </row>
    <row r="45" spans="5:10" ht="18">
      <c r="E45" s="22" t="s">
        <v>62</v>
      </c>
      <c r="F45" s="22"/>
      <c r="G45" s="22"/>
      <c r="H45" s="22"/>
      <c r="I45" s="22"/>
      <c r="J45" s="22"/>
    </row>
    <row r="46" spans="5:10" ht="12.75">
      <c r="E46" s="23" t="s">
        <v>58</v>
      </c>
      <c r="F46" s="23"/>
      <c r="G46" s="23"/>
      <c r="H46" s="23"/>
      <c r="I46" s="23"/>
      <c r="J46" s="23"/>
    </row>
    <row r="47" spans="5:10" ht="13.5" thickBot="1">
      <c r="E47" s="24"/>
      <c r="F47" s="24"/>
      <c r="G47" s="24"/>
      <c r="H47" s="24"/>
      <c r="I47" s="24"/>
      <c r="J47" s="24"/>
    </row>
    <row r="48" spans="5:10" ht="15">
      <c r="E48" s="25" t="s">
        <v>59</v>
      </c>
      <c r="F48" s="26" t="s">
        <v>60</v>
      </c>
      <c r="G48" s="27"/>
      <c r="H48" s="27"/>
      <c r="I48" s="27"/>
      <c r="J48" s="27"/>
    </row>
    <row r="49" spans="5:10" ht="15.75" thickBot="1">
      <c r="E49" s="28" t="s">
        <v>61</v>
      </c>
      <c r="F49" s="29">
        <f>G49-0.02</f>
        <v>0.09</v>
      </c>
      <c r="G49" s="29">
        <f>H49-0.02</f>
        <v>0.11</v>
      </c>
      <c r="H49" s="29">
        <f>G7</f>
        <v>0.13</v>
      </c>
      <c r="I49" s="29">
        <f>H49+0.02</f>
        <v>0.15</v>
      </c>
      <c r="J49" s="29">
        <f>I49+0.02</f>
        <v>0.16999999999999998</v>
      </c>
    </row>
    <row r="50" spans="5:10" ht="12.75">
      <c r="E50" s="30">
        <f>E51-15</f>
        <v>1455</v>
      </c>
      <c r="F50" s="31">
        <f>F$49*$E50-(SUM($H$11:$H$28)+SUM($H$31:$H$32)+$E50*$G$29+$G$30*$E50)</f>
        <v>25.416955321018094</v>
      </c>
      <c r="G50" s="31">
        <f>G$49*$E50-(SUM($H$11:$H$28)+SUM($H$31:$H$32)+$E50*$G$29+$G$30*$E50)</f>
        <v>54.516955321018116</v>
      </c>
      <c r="H50" s="31">
        <f>H$49*$E50-(SUM($H$11:$H$28)+SUM($H$31:$H$32)+$E50*$G$29+$G$30*$E50)</f>
        <v>83.61695532101811</v>
      </c>
      <c r="I50" s="31">
        <f>I$49*$E50-(SUM($H$11:$H$28)+SUM($H$31:$H$32)+$E50*$G$29+$G$30*$E50)</f>
        <v>112.7169553210181</v>
      </c>
      <c r="J50" s="31">
        <f>J$49*$E50-(SUM($H$11:$H$28)+SUM($H$31:$H$32)+$E50*$G$29+$G$30*$E50)</f>
        <v>141.81695532101807</v>
      </c>
    </row>
    <row r="51" spans="5:10" ht="12.75">
      <c r="E51" s="30">
        <f>E52-15</f>
        <v>1470</v>
      </c>
      <c r="F51" s="31">
        <f aca="true" t="shared" si="0" ref="F51:J56">F$49*$E51-(SUM($H$11:$H$28)+SUM($H$31:$H$32)+$E51*$G$29+$G$30*$E51)</f>
        <v>26.466955321018077</v>
      </c>
      <c r="G51" s="31">
        <f t="shared" si="0"/>
        <v>55.86695532101808</v>
      </c>
      <c r="H51" s="31">
        <f t="shared" si="0"/>
        <v>85.26695532101809</v>
      </c>
      <c r="I51" s="31">
        <f t="shared" si="0"/>
        <v>114.6669553210181</v>
      </c>
      <c r="J51" s="31">
        <f t="shared" si="0"/>
        <v>144.06695532101807</v>
      </c>
    </row>
    <row r="52" spans="5:10" ht="12.75">
      <c r="E52" s="30">
        <f>E53-15</f>
        <v>1485</v>
      </c>
      <c r="F52" s="31">
        <f t="shared" si="0"/>
        <v>27.516955321018116</v>
      </c>
      <c r="G52" s="31">
        <f t="shared" si="0"/>
        <v>57.216955321018105</v>
      </c>
      <c r="H52" s="31">
        <f t="shared" si="0"/>
        <v>86.91695532101812</v>
      </c>
      <c r="I52" s="31">
        <f t="shared" si="0"/>
        <v>116.61695532101811</v>
      </c>
      <c r="J52" s="31">
        <f t="shared" si="0"/>
        <v>146.3169553210181</v>
      </c>
    </row>
    <row r="53" spans="4:10" ht="12.75">
      <c r="D53" s="9"/>
      <c r="E53" s="30">
        <f>E7</f>
        <v>1500</v>
      </c>
      <c r="F53" s="31">
        <f t="shared" si="0"/>
        <v>28.5669553210181</v>
      </c>
      <c r="G53" s="31">
        <f t="shared" si="0"/>
        <v>58.5669553210181</v>
      </c>
      <c r="H53" s="32">
        <f t="shared" si="0"/>
        <v>88.5669553210181</v>
      </c>
      <c r="I53" s="31">
        <f t="shared" si="0"/>
        <v>118.5669553210181</v>
      </c>
      <c r="J53" s="31">
        <f t="shared" si="0"/>
        <v>148.56695532101807</v>
      </c>
    </row>
    <row r="54" spans="4:10" ht="12.75">
      <c r="D54" s="9"/>
      <c r="E54" s="30">
        <f>E53+15</f>
        <v>1515</v>
      </c>
      <c r="F54" s="31">
        <f t="shared" si="0"/>
        <v>29.616955321018082</v>
      </c>
      <c r="G54" s="31">
        <f t="shared" si="0"/>
        <v>59.916955321018094</v>
      </c>
      <c r="H54" s="31">
        <f t="shared" si="0"/>
        <v>90.2169553210181</v>
      </c>
      <c r="I54" s="31">
        <f t="shared" si="0"/>
        <v>120.51695532101809</v>
      </c>
      <c r="J54" s="31">
        <f t="shared" si="0"/>
        <v>150.81695532101804</v>
      </c>
    </row>
    <row r="55" spans="4:10" ht="12.75">
      <c r="D55" s="13"/>
      <c r="E55" s="30">
        <f>E54+15</f>
        <v>1530</v>
      </c>
      <c r="F55" s="31">
        <f t="shared" si="0"/>
        <v>30.666955321018094</v>
      </c>
      <c r="G55" s="31">
        <f t="shared" si="0"/>
        <v>61.266955321018116</v>
      </c>
      <c r="H55" s="31">
        <f t="shared" si="0"/>
        <v>91.86695532101811</v>
      </c>
      <c r="I55" s="31">
        <f t="shared" si="0"/>
        <v>122.4669553210181</v>
      </c>
      <c r="J55" s="31">
        <f t="shared" si="0"/>
        <v>153.06695532101807</v>
      </c>
    </row>
    <row r="56" spans="4:10" ht="12.75">
      <c r="D56" s="13"/>
      <c r="E56" s="30">
        <f>E55+15</f>
        <v>1545</v>
      </c>
      <c r="F56" s="31">
        <f t="shared" si="0"/>
        <v>31.716955321018077</v>
      </c>
      <c r="G56" s="31">
        <f t="shared" si="0"/>
        <v>62.61695532101808</v>
      </c>
      <c r="H56" s="31">
        <f t="shared" si="0"/>
        <v>93.51695532101809</v>
      </c>
      <c r="I56" s="31">
        <f t="shared" si="0"/>
        <v>124.4169553210181</v>
      </c>
      <c r="J56" s="31">
        <f t="shared" si="0"/>
        <v>155.31695532101807</v>
      </c>
    </row>
    <row r="57" spans="4:9" ht="12.75">
      <c r="D57" s="14"/>
      <c r="E57" s="8"/>
      <c r="F57" s="8"/>
      <c r="G57" s="15"/>
      <c r="H57" s="8"/>
      <c r="I57" s="8"/>
    </row>
    <row r="58" spans="2:9" ht="12.75">
      <c r="B58" t="s">
        <v>45</v>
      </c>
      <c r="E58" s="8"/>
      <c r="F58" s="8"/>
      <c r="G58" s="8"/>
      <c r="H58" s="8"/>
      <c r="I58" s="8"/>
    </row>
    <row r="59" spans="3:9" ht="12.75">
      <c r="C59" t="s">
        <v>46</v>
      </c>
      <c r="E59" s="8"/>
      <c r="F59" s="8"/>
      <c r="G59" s="8"/>
      <c r="H59" s="8"/>
      <c r="I59" s="8"/>
    </row>
    <row r="60" spans="3:9" ht="12.75">
      <c r="C60" t="s">
        <v>47</v>
      </c>
      <c r="E60" s="8"/>
      <c r="F60" s="8"/>
      <c r="G60" s="8"/>
      <c r="H60" s="8"/>
      <c r="I60" s="8"/>
    </row>
    <row r="61" ht="12.75">
      <c r="C61" t="s">
        <v>48</v>
      </c>
    </row>
    <row r="62" ht="12.75">
      <c r="C62" t="s">
        <v>55</v>
      </c>
    </row>
    <row r="64" ht="12.75">
      <c r="B64" t="s">
        <v>57</v>
      </c>
    </row>
  </sheetData>
  <mergeCells count="9">
    <mergeCell ref="E45:J45"/>
    <mergeCell ref="E46:J46"/>
    <mergeCell ref="F48:J48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2006-09-15T15:51:16Z</cp:lastPrinted>
  <dcterms:created xsi:type="dcterms:W3CDTF">2006-03-10T22:58:05Z</dcterms:created>
  <dcterms:modified xsi:type="dcterms:W3CDTF">2006-11-03T14:59:40Z</dcterms:modified>
  <cp:category/>
  <cp:version/>
  <cp:contentType/>
  <cp:contentStatus/>
</cp:coreProperties>
</file>