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8445" activeTab="0"/>
  </bookViews>
  <sheets>
    <sheet name="Establish Alfalfa - 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22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75
</t>
        </r>
      </text>
    </comment>
    <comment ref="D23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<sst xmlns="http://schemas.openxmlformats.org/spreadsheetml/2006/main" count="101" uniqueCount="77">
  <si>
    <t>Cache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</si>
  <si>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</si>
  <si>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</si>
  <si>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</si>
  <si>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</si>
  <si>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</si>
  <si>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</si>
  <si>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</si>
  <si>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</si>
  <si>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</si>
  <si>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Hay (weedy)</t>
  </si>
  <si>
    <t>Subtotal</t>
  </si>
  <si>
    <t>Operating costs</t>
  </si>
  <si>
    <t>Plowing</t>
  </si>
  <si>
    <t>acre</t>
  </si>
  <si>
    <t>Roller harrow</t>
  </si>
  <si>
    <t>Discing</t>
  </si>
  <si>
    <t>Land plane</t>
  </si>
  <si>
    <t>Planting</t>
  </si>
  <si>
    <t>Seed</t>
  </si>
  <si>
    <t>Barley seed</t>
  </si>
  <si>
    <t>pounds</t>
  </si>
  <si>
    <t>Alfalfa seed</t>
  </si>
  <si>
    <t>Fertilization</t>
  </si>
  <si>
    <t>Nitrogen (34-0-0)</t>
  </si>
  <si>
    <t>Phosphate (11-52-0)</t>
  </si>
  <si>
    <t>Custom application</t>
  </si>
  <si>
    <t>Pesticides/herbicides</t>
  </si>
  <si>
    <t>Eptam</t>
  </si>
  <si>
    <t>pint</t>
  </si>
  <si>
    <t>Harmony-Extra</t>
  </si>
  <si>
    <t>oz</t>
  </si>
  <si>
    <t>2-4-D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</si>
  <si>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</si>
  <si>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</si>
  <si>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</si>
  <si>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</si>
  <si>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</si>
  <si>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</si>
  <si>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</si>
  <si>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</si>
  <si>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</si>
  <si>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</si>
  <si>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</si>
  <si>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</si>
  <si>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</si>
  <si>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</si>
  <si>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Swathing</t>
  </si>
  <si>
    <t>Turning/raking</t>
  </si>
  <si>
    <t>Hauling/stacking</t>
  </si>
  <si>
    <t>Interest on operating capital</t>
  </si>
  <si>
    <t>Ownership costs (excludes cost of land)</t>
  </si>
  <si>
    <t>Machinery ownership costs</t>
  </si>
  <si>
    <t>Irrigation equipment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</si>
  <si>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</si>
  <si>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</si>
  <si>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</si>
  <si>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</si>
  <si>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</si>
  <si>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April and harvested in late July.  Hay harvested in September.</t>
  </si>
  <si>
    <t>2. Interest computed on land preparation and planting costs for 10 months and fertilization/herbicides/irrigation costs for 6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</si>
  <si>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</si>
  <si>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</si>
  <si>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</si>
  <si>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</si>
  <si>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</si>
  <si>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Farm insurance</t>
  </si>
  <si>
    <t>4. Machinery ownership costs are allocated based on equipment used for each crop.</t>
  </si>
  <si>
    <t>Base Value</t>
  </si>
  <si>
    <t>Modify Colored Columns</t>
  </si>
  <si>
    <t>Costs and Returns per acre from establishing alfalfa after barley, 2006</t>
  </si>
  <si>
    <t>Budget prepared by: E. Bruce Godfrey, Cody Bingham and Clark Israelsen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</si>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</sst>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0_);_(* \(#,##0.00\);_(* &quot;-&quot;?_);_(@_)"/>
    <numFmt numFmtId="177" formatCode="0.0000"/>
    <numFmt numFmtId="178" formatCode="0.000"/>
    <numFmt numFmtId="179" formatCode="0.000000"/>
    <numFmt numFmtId="180" formatCode="0.00000"/>
    <numFmt numFmtId="181" formatCode="#,##0.0_);\(#,##0.0\)"/>
    <numFmt numFmtId="182" formatCode="#,##0.0"/>
    <numFmt numFmtId="183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72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69" fontId="0" fillId="0" borderId="0" xfId="15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4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Fon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63</v>
      </c>
    </row>
    <row r="2" spans="1:9" ht="15">
      <c r="A2" s="1" t="s">
        <v>64</v>
      </c>
      <c r="H2" s="23" t="s">
        <v>69</v>
      </c>
      <c r="I2" s="23"/>
    </row>
    <row r="3" ht="15.75">
      <c r="B3" s="2" t="s">
        <v>70</v>
      </c>
    </row>
    <row r="4" spans="1:2" ht="15.75">
      <c r="A4" s="3"/>
      <c r="B4" s="2" t="s">
        <v>0</v>
      </c>
    </row>
    <row r="5" spans="5:9" ht="12.75">
      <c r="E5" s="26" t="s">
        <v>1</v>
      </c>
      <c r="F5" s="24" t="s">
        <v>2</v>
      </c>
      <c r="G5" s="26" t="s">
        <v>3</v>
      </c>
      <c r="H5" s="24" t="s">
        <v>4</v>
      </c>
      <c r="I5" s="24" t="s">
        <v>68</v>
      </c>
    </row>
    <row r="6" spans="2:9" ht="12.75">
      <c r="B6" s="4" t="s">
        <v>5</v>
      </c>
      <c r="E6" s="27"/>
      <c r="F6" s="25"/>
      <c r="G6" s="27"/>
      <c r="H6" s="25"/>
      <c r="I6" s="25"/>
    </row>
    <row r="7" spans="3:9" ht="12.75">
      <c r="C7" t="s">
        <v>6</v>
      </c>
      <c r="E7" s="12">
        <v>84</v>
      </c>
      <c r="F7" s="6" t="s">
        <v>7</v>
      </c>
      <c r="G7" s="7">
        <v>2.5</v>
      </c>
      <c r="H7" s="7">
        <f>E7*G7</f>
        <v>210</v>
      </c>
      <c r="I7" s="20">
        <v>210</v>
      </c>
    </row>
    <row r="8" spans="3:9" ht="12.75">
      <c r="C8" t="s">
        <v>8</v>
      </c>
      <c r="E8" s="8">
        <v>0.75</v>
      </c>
      <c r="F8" s="6" t="s">
        <v>9</v>
      </c>
      <c r="G8" s="7">
        <v>43</v>
      </c>
      <c r="H8" s="7">
        <f>E8*G8</f>
        <v>32.25</v>
      </c>
      <c r="I8" s="20">
        <v>32.25</v>
      </c>
    </row>
    <row r="9" spans="3:9" ht="12.75">
      <c r="C9" t="s">
        <v>10</v>
      </c>
      <c r="E9" s="5">
        <v>1.5</v>
      </c>
      <c r="F9" s="6" t="s">
        <v>9</v>
      </c>
      <c r="G9" s="7">
        <v>67.66666666666667</v>
      </c>
      <c r="H9" s="7">
        <f>E9*G9</f>
        <v>101.5</v>
      </c>
      <c r="I9" s="20">
        <v>101.5</v>
      </c>
    </row>
    <row r="10" spans="4:9" ht="12.75">
      <c r="D10" s="9" t="s">
        <v>11</v>
      </c>
      <c r="E10" s="8"/>
      <c r="F10" s="6"/>
      <c r="G10" s="7"/>
      <c r="H10" s="7">
        <f>SUM(H7:H9)</f>
        <v>343.75</v>
      </c>
      <c r="I10" s="20">
        <v>343.75</v>
      </c>
    </row>
    <row r="11" spans="2:9" ht="12.75">
      <c r="B11" s="4" t="s">
        <v>12</v>
      </c>
      <c r="E11" s="8"/>
      <c r="F11" s="6"/>
      <c r="G11" s="7"/>
      <c r="H11" s="7"/>
      <c r="I11" s="20"/>
    </row>
    <row r="12" spans="3:9" ht="12.75">
      <c r="C12" t="s">
        <v>65</v>
      </c>
      <c r="E12" s="8"/>
      <c r="F12" s="6"/>
      <c r="G12" s="7"/>
      <c r="H12" s="7"/>
      <c r="I12" s="20"/>
    </row>
    <row r="13" spans="4:9" ht="12.75">
      <c r="D13" t="s">
        <v>13</v>
      </c>
      <c r="E13" s="10">
        <v>1</v>
      </c>
      <c r="F13" s="6" t="s">
        <v>14</v>
      </c>
      <c r="G13" s="7">
        <v>5.884155853658537</v>
      </c>
      <c r="H13" s="7">
        <f>E13*G13</f>
        <v>5.884155853658537</v>
      </c>
      <c r="I13" s="20">
        <v>5.88</v>
      </c>
    </row>
    <row r="14" spans="4:9" ht="12.75">
      <c r="D14" t="s">
        <v>15</v>
      </c>
      <c r="E14" s="10">
        <v>1</v>
      </c>
      <c r="F14" s="6" t="s">
        <v>14</v>
      </c>
      <c r="G14" s="7">
        <v>3.6392233333333333</v>
      </c>
      <c r="H14" s="7">
        <f>E14*G14</f>
        <v>3.6392233333333333</v>
      </c>
      <c r="I14" s="20">
        <v>3.64</v>
      </c>
    </row>
    <row r="15" spans="4:9" ht="12.75">
      <c r="D15" t="s">
        <v>16</v>
      </c>
      <c r="E15" s="10">
        <v>2</v>
      </c>
      <c r="F15" s="6" t="s">
        <v>14</v>
      </c>
      <c r="G15" s="7">
        <v>3.7347136249999995</v>
      </c>
      <c r="H15" s="7">
        <f>E15*G15</f>
        <v>7.469427249999999</v>
      </c>
      <c r="I15" s="20">
        <v>7.47</v>
      </c>
    </row>
    <row r="16" spans="4:9" ht="12.75">
      <c r="D16" t="s">
        <v>17</v>
      </c>
      <c r="E16" s="10">
        <v>1</v>
      </c>
      <c r="F16" s="6" t="s">
        <v>14</v>
      </c>
      <c r="G16" s="7">
        <v>3.3428627142857144</v>
      </c>
      <c r="H16" s="7">
        <f>E16*G16</f>
        <v>3.3428627142857144</v>
      </c>
      <c r="I16" s="20">
        <v>3.34</v>
      </c>
    </row>
    <row r="17" spans="3:9" ht="12.75">
      <c r="C17" t="s">
        <v>18</v>
      </c>
      <c r="E17" s="10">
        <v>1</v>
      </c>
      <c r="F17" s="6" t="s">
        <v>14</v>
      </c>
      <c r="G17" s="7">
        <v>2.962504875</v>
      </c>
      <c r="H17" s="7">
        <f>E17*G17</f>
        <v>2.962504875</v>
      </c>
      <c r="I17" s="20">
        <v>2.96</v>
      </c>
    </row>
    <row r="18" spans="3:9" ht="12.75">
      <c r="C18" t="s">
        <v>19</v>
      </c>
      <c r="E18" s="8"/>
      <c r="F18" s="6"/>
      <c r="G18" s="7"/>
      <c r="H18" s="7"/>
      <c r="I18" s="20"/>
    </row>
    <row r="19" spans="4:9" ht="12.75">
      <c r="D19" t="s">
        <v>20</v>
      </c>
      <c r="E19" s="10">
        <v>80</v>
      </c>
      <c r="F19" s="6" t="s">
        <v>21</v>
      </c>
      <c r="G19" s="7">
        <v>0.17</v>
      </c>
      <c r="H19" s="7">
        <f>G19*E19</f>
        <v>13.600000000000001</v>
      </c>
      <c r="I19" s="20">
        <v>13.6</v>
      </c>
    </row>
    <row r="20" spans="4:9" ht="12.75">
      <c r="D20" t="s">
        <v>22</v>
      </c>
      <c r="E20" s="10">
        <v>15</v>
      </c>
      <c r="F20" s="6" t="s">
        <v>21</v>
      </c>
      <c r="G20" s="7">
        <v>2.52</v>
      </c>
      <c r="H20" s="7">
        <f>G20*E20</f>
        <v>37.8</v>
      </c>
      <c r="I20" s="20">
        <v>37.8</v>
      </c>
    </row>
    <row r="21" spans="3:9" ht="12.75">
      <c r="C21" t="s">
        <v>23</v>
      </c>
      <c r="E21" s="8"/>
      <c r="F21" s="6"/>
      <c r="G21" s="7"/>
      <c r="H21" s="7"/>
      <c r="I21" s="20"/>
    </row>
    <row r="22" spans="4:9" ht="12.75">
      <c r="D22" t="s">
        <v>24</v>
      </c>
      <c r="E22" s="10">
        <v>190</v>
      </c>
      <c r="F22" s="6" t="s">
        <v>21</v>
      </c>
      <c r="G22" s="7">
        <v>0.1785</v>
      </c>
      <c r="H22" s="7">
        <f>E22*G22</f>
        <v>33.915</v>
      </c>
      <c r="I22" s="20">
        <v>33.92</v>
      </c>
    </row>
    <row r="23" spans="4:9" ht="12.75">
      <c r="D23" t="s">
        <v>25</v>
      </c>
      <c r="E23" s="10">
        <v>96</v>
      </c>
      <c r="F23" s="6" t="s">
        <v>21</v>
      </c>
      <c r="G23" s="7">
        <v>0.1785</v>
      </c>
      <c r="H23" s="7">
        <f>E23*G23</f>
        <v>17.136</v>
      </c>
      <c r="I23" s="20">
        <v>17.14</v>
      </c>
    </row>
    <row r="24" spans="4:9" ht="12.75">
      <c r="D24" t="s">
        <v>26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20">
        <v>7.82</v>
      </c>
    </row>
    <row r="25" spans="3:9" ht="12.75">
      <c r="C25" t="s">
        <v>27</v>
      </c>
      <c r="E25" s="8"/>
      <c r="F25" s="6"/>
      <c r="G25" s="7"/>
      <c r="H25" s="7"/>
      <c r="I25" s="20"/>
    </row>
    <row r="26" spans="4:9" ht="12.75">
      <c r="D26" t="s">
        <v>28</v>
      </c>
      <c r="E26" s="11">
        <v>3.5</v>
      </c>
      <c r="F26" s="6" t="s">
        <v>29</v>
      </c>
      <c r="G26" s="7">
        <v>4.6995</v>
      </c>
      <c r="H26" s="7">
        <f>E26*G26</f>
        <v>16.448249999999998</v>
      </c>
      <c r="I26" s="20">
        <v>16.45</v>
      </c>
    </row>
    <row r="27" spans="4:9" ht="12.75">
      <c r="D27" t="s">
        <v>30</v>
      </c>
      <c r="E27" s="11">
        <v>0</v>
      </c>
      <c r="F27" s="6" t="s">
        <v>31</v>
      </c>
      <c r="G27" s="7">
        <v>14.15</v>
      </c>
      <c r="H27" s="7">
        <f>E27*G27</f>
        <v>0</v>
      </c>
      <c r="I27" s="20">
        <v>0</v>
      </c>
    </row>
    <row r="28" spans="4:9" ht="12.75">
      <c r="D28" t="s">
        <v>32</v>
      </c>
      <c r="E28" s="8">
        <v>0</v>
      </c>
      <c r="F28" s="6" t="s">
        <v>29</v>
      </c>
      <c r="G28" s="7">
        <v>2.7495</v>
      </c>
      <c r="H28" s="7">
        <f>E28*G28</f>
        <v>0</v>
      </c>
      <c r="I28" s="20">
        <v>0</v>
      </c>
    </row>
    <row r="29" spans="4:9" ht="12.75">
      <c r="D29" t="s">
        <v>26</v>
      </c>
      <c r="E29" s="10">
        <v>2</v>
      </c>
      <c r="F29" s="6" t="s">
        <v>14</v>
      </c>
      <c r="G29" s="7">
        <v>7.82</v>
      </c>
      <c r="H29" s="7">
        <f>E29*G29</f>
        <v>15.64</v>
      </c>
      <c r="I29" s="20">
        <v>15.64</v>
      </c>
    </row>
    <row r="30" spans="3:9" ht="12.75">
      <c r="C30" t="s">
        <v>33</v>
      </c>
      <c r="E30" s="10">
        <v>4</v>
      </c>
      <c r="F30" s="6" t="s">
        <v>34</v>
      </c>
      <c r="G30" s="7"/>
      <c r="H30" s="7"/>
      <c r="I30" s="20"/>
    </row>
    <row r="31" spans="4:9" ht="12.75">
      <c r="D31" t="s">
        <v>35</v>
      </c>
      <c r="E31" s="8">
        <v>1.3333333333333333</v>
      </c>
      <c r="F31" s="6" t="s">
        <v>36</v>
      </c>
      <c r="G31" s="7">
        <v>10</v>
      </c>
      <c r="H31" s="7">
        <f>E31*G31</f>
        <v>13.333333333333332</v>
      </c>
      <c r="I31" s="20">
        <v>13.33</v>
      </c>
    </row>
    <row r="32" spans="4:9" ht="12.75">
      <c r="D32" t="s">
        <v>37</v>
      </c>
      <c r="E32" s="10">
        <v>1</v>
      </c>
      <c r="F32" s="6" t="s">
        <v>38</v>
      </c>
      <c r="G32" s="7">
        <v>10</v>
      </c>
      <c r="H32" s="7">
        <f>E32*G32</f>
        <v>10</v>
      </c>
      <c r="I32" s="20">
        <v>10</v>
      </c>
    </row>
    <row r="33" spans="4:9" ht="12.75">
      <c r="D33" t="s">
        <v>39</v>
      </c>
      <c r="E33" s="10">
        <v>1</v>
      </c>
      <c r="F33" s="6" t="s">
        <v>14</v>
      </c>
      <c r="G33" s="7">
        <v>2.3</v>
      </c>
      <c r="H33" s="7">
        <f>E33*G33</f>
        <v>2.3</v>
      </c>
      <c r="I33" s="20">
        <v>2.3</v>
      </c>
    </row>
    <row r="34" spans="4:9" ht="12.75">
      <c r="D34" t="s">
        <v>40</v>
      </c>
      <c r="E34" s="10">
        <v>25</v>
      </c>
      <c r="F34" s="6" t="s">
        <v>41</v>
      </c>
      <c r="G34" s="7">
        <v>0</v>
      </c>
      <c r="H34" s="7">
        <f>E34*G34</f>
        <v>0</v>
      </c>
      <c r="I34" s="20">
        <v>0</v>
      </c>
    </row>
    <row r="35" spans="3:9" ht="12.75">
      <c r="C35" t="s">
        <v>42</v>
      </c>
      <c r="E35" s="8"/>
      <c r="F35" s="6"/>
      <c r="G35" s="7"/>
      <c r="H35" s="7"/>
      <c r="I35" s="20"/>
    </row>
    <row r="36" spans="4:9" ht="12.75">
      <c r="D36" t="s">
        <v>43</v>
      </c>
      <c r="E36" s="10">
        <v>1</v>
      </c>
      <c r="F36" s="6" t="s">
        <v>14</v>
      </c>
      <c r="G36" s="7">
        <v>28</v>
      </c>
      <c r="H36" s="7">
        <f aca="true" t="shared" si="0" ref="H36:H42">E36*G36</f>
        <v>28</v>
      </c>
      <c r="I36" s="20">
        <v>28</v>
      </c>
    </row>
    <row r="37" spans="4:9" ht="12.75">
      <c r="D37" t="s">
        <v>44</v>
      </c>
      <c r="E37" s="5">
        <f>E7</f>
        <v>84</v>
      </c>
      <c r="F37" s="6" t="s">
        <v>45</v>
      </c>
      <c r="G37" s="7">
        <v>0.08</v>
      </c>
      <c r="H37" s="7">
        <f t="shared" si="0"/>
        <v>6.72</v>
      </c>
      <c r="I37" s="20">
        <v>6.72</v>
      </c>
    </row>
    <row r="38" spans="4:9" ht="12.75">
      <c r="D38" t="s">
        <v>47</v>
      </c>
      <c r="E38" s="10">
        <v>1</v>
      </c>
      <c r="F38" s="6" t="s">
        <v>14</v>
      </c>
      <c r="G38" s="7">
        <v>4.034285061728395</v>
      </c>
      <c r="H38" s="7">
        <f t="shared" si="0"/>
        <v>4.034285061728395</v>
      </c>
      <c r="I38" s="20">
        <v>4.03</v>
      </c>
    </row>
    <row r="39" spans="4:9" ht="12.75">
      <c r="D39" t="s">
        <v>48</v>
      </c>
      <c r="E39" s="10">
        <v>1</v>
      </c>
      <c r="F39" s="6" t="s">
        <v>14</v>
      </c>
      <c r="G39" s="7">
        <v>1.3922788008130083</v>
      </c>
      <c r="H39" s="7">
        <f t="shared" si="0"/>
        <v>1.3922788008130083</v>
      </c>
      <c r="I39" s="20">
        <v>1.39</v>
      </c>
    </row>
    <row r="40" spans="4:9" ht="12.75">
      <c r="D40" t="s">
        <v>46</v>
      </c>
      <c r="E40" s="21">
        <v>2.25</v>
      </c>
      <c r="F40" s="6" t="s">
        <v>9</v>
      </c>
      <c r="G40" s="7">
        <v>4.79</v>
      </c>
      <c r="H40" s="7">
        <f t="shared" si="0"/>
        <v>10.7775</v>
      </c>
      <c r="I40" s="20">
        <v>10.78</v>
      </c>
    </row>
    <row r="41" spans="4:9" ht="12.75">
      <c r="D41" t="s">
        <v>49</v>
      </c>
      <c r="E41" s="22">
        <v>2.25</v>
      </c>
      <c r="F41" s="18" t="s">
        <v>9</v>
      </c>
      <c r="G41" s="7">
        <v>3.63</v>
      </c>
      <c r="H41" s="7">
        <f t="shared" si="0"/>
        <v>8.1675</v>
      </c>
      <c r="I41" s="20">
        <v>8.17</v>
      </c>
    </row>
    <row r="42" spans="3:9" ht="12.75">
      <c r="C42" t="s">
        <v>65</v>
      </c>
      <c r="E42" s="19">
        <v>1</v>
      </c>
      <c r="F42" s="6" t="s">
        <v>14</v>
      </c>
      <c r="G42" s="7">
        <v>5.63</v>
      </c>
      <c r="H42" s="7">
        <f t="shared" si="0"/>
        <v>5.63</v>
      </c>
      <c r="I42" s="20">
        <v>5.63</v>
      </c>
    </row>
    <row r="43" spans="3:9" ht="12.75">
      <c r="C43" t="s">
        <v>50</v>
      </c>
      <c r="E43" s="13"/>
      <c r="F43" s="6"/>
      <c r="G43" s="14">
        <v>0.0761</v>
      </c>
      <c r="H43" s="7">
        <f>(SUM(H13:H20)*G43*(10/12)+(SUM(H22:H34)*G43*(6/12)))</f>
        <v>9.173456998666438</v>
      </c>
      <c r="I43" s="20">
        <v>9.17</v>
      </c>
    </row>
    <row r="44" spans="4:9" ht="12.75">
      <c r="D44" s="9" t="s">
        <v>11</v>
      </c>
      <c r="E44" s="10"/>
      <c r="F44" s="6"/>
      <c r="H44" s="7">
        <f>SUM(H13:H43)</f>
        <v>265.18577822081875</v>
      </c>
      <c r="I44" s="20">
        <v>265.19</v>
      </c>
    </row>
    <row r="45" spans="5:9" ht="12.75">
      <c r="E45" s="10"/>
      <c r="F45" s="6"/>
      <c r="H45" s="7"/>
      <c r="I45" s="20"/>
    </row>
    <row r="46" spans="2:9" ht="12.75">
      <c r="B46" t="s">
        <v>51</v>
      </c>
      <c r="E46" s="10"/>
      <c r="F46" s="6"/>
      <c r="H46" s="7">
        <f>SUM(H47:H49)</f>
        <v>98.95959156790028</v>
      </c>
      <c r="I46" s="20">
        <v>98.96</v>
      </c>
    </row>
    <row r="47" spans="3:9" ht="12.75">
      <c r="C47" t="s">
        <v>66</v>
      </c>
      <c r="E47" s="10">
        <v>1</v>
      </c>
      <c r="F47" s="6" t="s">
        <v>14</v>
      </c>
      <c r="G47" s="7">
        <v>2</v>
      </c>
      <c r="H47" s="7">
        <f>E47*G47</f>
        <v>2</v>
      </c>
      <c r="I47" s="20">
        <v>2</v>
      </c>
    </row>
    <row r="48" spans="3:9" ht="12.75">
      <c r="C48" t="s">
        <v>52</v>
      </c>
      <c r="E48" s="10">
        <v>1</v>
      </c>
      <c r="F48" s="6" t="s">
        <v>14</v>
      </c>
      <c r="G48" s="7">
        <v>88.70959156790028</v>
      </c>
      <c r="H48" s="7">
        <f>E48*G48</f>
        <v>88.70959156790028</v>
      </c>
      <c r="I48" s="20">
        <v>88.71</v>
      </c>
    </row>
    <row r="49" spans="3:9" ht="12.75">
      <c r="C49" s="15" t="s">
        <v>53</v>
      </c>
      <c r="E49" s="10">
        <v>1</v>
      </c>
      <c r="F49" s="6" t="s">
        <v>14</v>
      </c>
      <c r="G49" s="7">
        <v>8.25</v>
      </c>
      <c r="H49" s="7">
        <f>E49*G49</f>
        <v>8.25</v>
      </c>
      <c r="I49" s="20">
        <v>8.25</v>
      </c>
    </row>
    <row r="50" spans="4:9" ht="12.75">
      <c r="D50" s="9" t="s">
        <v>54</v>
      </c>
      <c r="F50" s="6"/>
      <c r="H50" s="7">
        <f>H44+H46</f>
        <v>364.145369788719</v>
      </c>
      <c r="I50" s="20">
        <v>364.15</v>
      </c>
    </row>
    <row r="51" spans="8:9" ht="12.75">
      <c r="H51" s="7"/>
      <c r="I51" s="20"/>
    </row>
    <row r="52" spans="2:9" ht="12.75">
      <c r="B52" t="s">
        <v>55</v>
      </c>
      <c r="H52" s="7"/>
      <c r="I52" s="20"/>
    </row>
    <row r="53" spans="3:9" ht="12.75">
      <c r="C53" t="s">
        <v>56</v>
      </c>
      <c r="H53" s="7">
        <f>H10-H44</f>
        <v>78.56422177918125</v>
      </c>
      <c r="I53" s="20">
        <v>78.56</v>
      </c>
    </row>
    <row r="54" spans="3:9" ht="12.75">
      <c r="C54" t="s">
        <v>57</v>
      </c>
      <c r="H54" s="7">
        <f>H10-H50</f>
        <v>-20.395369788718995</v>
      </c>
      <c r="I54" s="20">
        <v>-20.4</v>
      </c>
    </row>
    <row r="56" spans="5:10" ht="18">
      <c r="E56" s="28" t="s">
        <v>72</v>
      </c>
      <c r="F56" s="28"/>
      <c r="G56" s="28"/>
      <c r="H56" s="28"/>
      <c r="I56" s="28"/>
      <c r="J56" s="28"/>
    </row>
    <row r="57" spans="5:10" ht="12.75">
      <c r="E57" s="29" t="s">
        <v>73</v>
      </c>
      <c r="F57" s="29"/>
      <c r="G57" s="29"/>
      <c r="H57" s="29"/>
      <c r="I57" s="29"/>
      <c r="J57" s="29"/>
    </row>
    <row r="58" spans="5:10" ht="13.5" thickBot="1">
      <c r="E58" s="30"/>
      <c r="F58" s="30"/>
      <c r="G58" s="30"/>
      <c r="H58" s="30"/>
      <c r="I58" s="30"/>
      <c r="J58" s="30"/>
    </row>
    <row r="59" spans="5:10" ht="15">
      <c r="E59" s="31" t="s">
        <v>74</v>
      </c>
      <c r="F59" s="32" t="s">
        <v>75</v>
      </c>
      <c r="G59" s="33"/>
      <c r="H59" s="33"/>
      <c r="I59" s="33"/>
      <c r="J59" s="33"/>
    </row>
    <row r="60" spans="5:10" ht="15.75" thickBot="1">
      <c r="E60" s="34" t="s">
        <v>76</v>
      </c>
      <c r="F60" s="35">
        <f>G60-0.5</f>
        <v>1.5</v>
      </c>
      <c r="G60" s="35">
        <f>H60-0.5</f>
        <v>2</v>
      </c>
      <c r="H60" s="35">
        <f>G7</f>
        <v>2.5</v>
      </c>
      <c r="I60" s="35">
        <f>H60+0.5</f>
        <v>3</v>
      </c>
      <c r="J60" s="35">
        <f>I60+0.5</f>
        <v>3.5</v>
      </c>
    </row>
    <row r="61" spans="5:10" ht="12.75">
      <c r="E61" s="36">
        <f>E62-5</f>
        <v>69</v>
      </c>
      <c r="F61" s="37">
        <f>F$60*$E61+$H$8+$H$9-(SUM($H$13:$H$36)+SUM($H$38:$H$43)+$E61*($G$37))</f>
        <v>-26.73577822081876</v>
      </c>
      <c r="G61" s="37">
        <f>G$60*$E61+$H$8+$H$9-(SUM($H$13:$H$36)+SUM($H$38:$H$43)+$E61*($G$37))</f>
        <v>7.764221779181241</v>
      </c>
      <c r="H61" s="37">
        <f>H$60*$E61+$H$8+$H$9-(SUM($H$13:$H$36)+SUM($H$38:$H$43)+$E61*($G$37))</f>
        <v>42.26422177918124</v>
      </c>
      <c r="I61" s="37">
        <f>I$60*$E61+$H$8+$H$9-(SUM($H$13:$H$36)+SUM($H$38:$H$43)+$E61*($G$37))</f>
        <v>76.76422177918124</v>
      </c>
      <c r="J61" s="37">
        <f>J$60*$E61+$H$8+$H$9-(SUM($H$13:$H$36)+SUM($H$38:$H$43)+$E61*($G$37))</f>
        <v>111.26422177918124</v>
      </c>
    </row>
    <row r="62" spans="5:10" ht="12.75">
      <c r="E62" s="36">
        <f>E63-5</f>
        <v>74</v>
      </c>
      <c r="F62" s="37">
        <f aca="true" t="shared" si="1" ref="F62:J67">F$60*$E62+$H$8+$H$9-(SUM($H$13:$H$36)+SUM($H$38:$H$43)+$E62*($G$37))</f>
        <v>-19.635778220818793</v>
      </c>
      <c r="G62" s="37">
        <f t="shared" si="1"/>
        <v>17.364221779181207</v>
      </c>
      <c r="H62" s="37">
        <f t="shared" si="1"/>
        <v>54.36422177918121</v>
      </c>
      <c r="I62" s="37">
        <f t="shared" si="1"/>
        <v>91.36422177918121</v>
      </c>
      <c r="J62" s="37">
        <f t="shared" si="1"/>
        <v>128.3642217791812</v>
      </c>
    </row>
    <row r="63" spans="5:10" ht="12.75">
      <c r="E63" s="36">
        <f>E64-5</f>
        <v>79</v>
      </c>
      <c r="F63" s="37">
        <f t="shared" si="1"/>
        <v>-12.53577822081877</v>
      </c>
      <c r="G63" s="37">
        <f t="shared" si="1"/>
        <v>26.96422177918123</v>
      </c>
      <c r="H63" s="37">
        <f t="shared" si="1"/>
        <v>66.46422177918123</v>
      </c>
      <c r="I63" s="37">
        <f t="shared" si="1"/>
        <v>105.96422177918123</v>
      </c>
      <c r="J63" s="37">
        <f t="shared" si="1"/>
        <v>145.46422177918123</v>
      </c>
    </row>
    <row r="64" spans="5:10" ht="12.75">
      <c r="E64" s="36">
        <f>E7</f>
        <v>84</v>
      </c>
      <c r="F64" s="37">
        <f t="shared" si="1"/>
        <v>-5.435778220818804</v>
      </c>
      <c r="G64" s="37">
        <f t="shared" si="1"/>
        <v>36.564221779181196</v>
      </c>
      <c r="H64" s="38">
        <f t="shared" si="1"/>
        <v>78.5642217791812</v>
      </c>
      <c r="I64" s="37">
        <f t="shared" si="1"/>
        <v>120.5642217791812</v>
      </c>
      <c r="J64" s="37">
        <f t="shared" si="1"/>
        <v>162.5642217791812</v>
      </c>
    </row>
    <row r="65" spans="4:10" ht="12.75">
      <c r="D65" s="9"/>
      <c r="E65" s="36">
        <f>E64+5</f>
        <v>89</v>
      </c>
      <c r="F65" s="37">
        <f t="shared" si="1"/>
        <v>1.6642217791812186</v>
      </c>
      <c r="G65" s="37">
        <f t="shared" si="1"/>
        <v>46.16422177918122</v>
      </c>
      <c r="H65" s="37">
        <f t="shared" si="1"/>
        <v>90.66422177918122</v>
      </c>
      <c r="I65" s="37">
        <f t="shared" si="1"/>
        <v>135.16422177918122</v>
      </c>
      <c r="J65" s="37">
        <f t="shared" si="1"/>
        <v>179.66422177918122</v>
      </c>
    </row>
    <row r="66" spans="4:10" ht="12.75">
      <c r="D66" s="9"/>
      <c r="E66" s="36">
        <f>E65+5</f>
        <v>94</v>
      </c>
      <c r="F66" s="37">
        <f t="shared" si="1"/>
        <v>8.764221779181241</v>
      </c>
      <c r="G66" s="37">
        <f t="shared" si="1"/>
        <v>55.76422177918124</v>
      </c>
      <c r="H66" s="37">
        <f t="shared" si="1"/>
        <v>102.76422177918124</v>
      </c>
      <c r="I66" s="37">
        <f t="shared" si="1"/>
        <v>149.76422177918124</v>
      </c>
      <c r="J66" s="37">
        <f t="shared" si="1"/>
        <v>196.76422177918124</v>
      </c>
    </row>
    <row r="67" spans="4:10" ht="12.75">
      <c r="D67" s="16"/>
      <c r="E67" s="36">
        <f>E66+5</f>
        <v>99</v>
      </c>
      <c r="F67" s="37">
        <f t="shared" si="1"/>
        <v>15.864221779181207</v>
      </c>
      <c r="G67" s="37">
        <f t="shared" si="1"/>
        <v>65.36422177918121</v>
      </c>
      <c r="H67" s="37">
        <f t="shared" si="1"/>
        <v>114.86422177918121</v>
      </c>
      <c r="I67" s="37">
        <f t="shared" si="1"/>
        <v>164.3642217791812</v>
      </c>
      <c r="J67" s="37">
        <f t="shared" si="1"/>
        <v>213.8642217791812</v>
      </c>
    </row>
    <row r="68" spans="5:9" ht="12.75">
      <c r="E68" s="7"/>
      <c r="F68" s="7"/>
      <c r="G68" s="7"/>
      <c r="H68" s="7"/>
      <c r="I68" s="7"/>
    </row>
    <row r="69" spans="2:9" ht="12.75">
      <c r="B69" t="s">
        <v>58</v>
      </c>
      <c r="E69" s="7"/>
      <c r="F69" s="7"/>
      <c r="G69" s="7"/>
      <c r="H69" s="7"/>
      <c r="I69" s="7"/>
    </row>
    <row r="70" spans="3:9" ht="12.75">
      <c r="C70" t="s">
        <v>59</v>
      </c>
      <c r="E70" s="7"/>
      <c r="F70" s="7"/>
      <c r="G70" s="17"/>
      <c r="H70" s="7"/>
      <c r="I70" s="7"/>
    </row>
    <row r="71" spans="3:9" ht="12.75">
      <c r="C71" t="s">
        <v>60</v>
      </c>
      <c r="E71" s="7"/>
      <c r="F71" s="7"/>
      <c r="G71" s="7"/>
      <c r="H71" s="7"/>
      <c r="I71" s="7"/>
    </row>
    <row r="72" spans="3:9" ht="12.75">
      <c r="C72" t="s">
        <v>61</v>
      </c>
      <c r="E72" s="7"/>
      <c r="F72" s="7"/>
      <c r="G72" s="7"/>
      <c r="H72" s="7"/>
      <c r="I72" s="7"/>
    </row>
    <row r="73" spans="3:9" ht="12.75">
      <c r="C73" t="s">
        <v>67</v>
      </c>
      <c r="E73" s="7"/>
      <c r="F73" s="7"/>
      <c r="G73" s="7"/>
      <c r="H73" s="7"/>
      <c r="I73" s="7"/>
    </row>
    <row r="74" ht="12.75">
      <c r="C74" t="s">
        <v>62</v>
      </c>
    </row>
    <row r="76" ht="12.75">
      <c r="B76" t="s">
        <v>71</v>
      </c>
    </row>
  </sheetData>
  <mergeCells count="9">
    <mergeCell ref="E56:J56"/>
    <mergeCell ref="E57:J57"/>
    <mergeCell ref="F59:J59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2006-09-15T15:45:04Z</cp:lastPrinted>
  <dcterms:created xsi:type="dcterms:W3CDTF">2006-03-10T22:57:59Z</dcterms:created>
  <dcterms:modified xsi:type="dcterms:W3CDTF">2006-11-03T15:01:53Z</dcterms:modified>
  <cp:category/>
  <cp:version/>
  <cp:contentType/>
  <cp:contentStatus/>
</cp:coreProperties>
</file>