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80" yWindow="1845" windowWidth="15480" windowHeight="6915" activeTab="0"/>
  </bookViews>
  <sheets>
    <sheet name="Dry Onions" sheetId="1" r:id="rId1"/>
  </sheets>
  <definedNames/>
  <calcPr fullCalcOnLoad="1"/>
</workbook>
</file>

<file path=xl/sharedStrings.xml><?xml version="1.0" encoding="utf-8"?>
<sst xmlns="http://schemas.openxmlformats.org/spreadsheetml/2006/main" count="114" uniqueCount="86">
  <si>
    <r>
      <t>U</t>
    </r>
    <r>
      <rPr>
        <sz val="10"/>
        <rFont val="Arial"/>
        <family val="0"/>
      </rPr>
      <t xml:space="preserve">tah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 xml:space="preserve">tate </t>
    </r>
    <r>
      <rPr>
        <b/>
        <sz val="11"/>
        <rFont val="Arial"/>
        <family val="2"/>
      </rPr>
      <t>U</t>
    </r>
    <r>
      <rPr>
        <sz val="10"/>
        <rFont val="Arial"/>
        <family val="0"/>
      </rPr>
      <t>niversity</t>
    </r>
  </si>
  <si>
    <r>
      <t>E</t>
    </r>
    <r>
      <rPr>
        <sz val="10"/>
        <rFont val="Arial"/>
        <family val="0"/>
      </rPr>
      <t xml:space="preserve">xtension 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>conomics</t>
    </r>
  </si>
  <si>
    <t>Box Elder County</t>
  </si>
  <si>
    <t>Quantity per acre</t>
  </si>
  <si>
    <t>Unit</t>
  </si>
  <si>
    <t>Price/cost per unit</t>
  </si>
  <si>
    <t>Value/cost per acre</t>
  </si>
  <si>
    <t>Receipts</t>
  </si>
  <si>
    <t>Payable onions</t>
  </si>
  <si>
    <t>cwt</t>
  </si>
  <si>
    <t>Residue</t>
  </si>
  <si>
    <t>Subtotal</t>
  </si>
  <si>
    <t>Operating costs</t>
  </si>
  <si>
    <t>Land preparation</t>
  </si>
  <si>
    <t>Plowing</t>
  </si>
  <si>
    <t>acre</t>
  </si>
  <si>
    <t>Discing</t>
  </si>
  <si>
    <t>Land plane</t>
  </si>
  <si>
    <t>Bedding</t>
  </si>
  <si>
    <t>Roller harrow</t>
  </si>
  <si>
    <t>Planting</t>
  </si>
  <si>
    <t>Seed</t>
  </si>
  <si>
    <t>pounds</t>
  </si>
  <si>
    <t>Fertilization</t>
  </si>
  <si>
    <t>Micro Nutrients</t>
  </si>
  <si>
    <t>Custom application</t>
  </si>
  <si>
    <t>Pesticides/herbicides</t>
  </si>
  <si>
    <t>Roundup</t>
  </si>
  <si>
    <t>quart</t>
  </si>
  <si>
    <t>Goal</t>
  </si>
  <si>
    <t>pint</t>
  </si>
  <si>
    <t>ounce</t>
  </si>
  <si>
    <t>Buctril</t>
  </si>
  <si>
    <t>Penncap</t>
  </si>
  <si>
    <t>Prowl</t>
  </si>
  <si>
    <t>Warrior</t>
  </si>
  <si>
    <t>Cultivation</t>
  </si>
  <si>
    <t>1st cultivating</t>
  </si>
  <si>
    <t>2nd and 3rd cultivating</t>
  </si>
  <si>
    <t>Hand weeding</t>
  </si>
  <si>
    <t>Irrigation (siphon)</t>
  </si>
  <si>
    <t>irrigations</t>
  </si>
  <si>
    <t>Labor</t>
  </si>
  <si>
    <t>hours</t>
  </si>
  <si>
    <t>Water assessment</t>
  </si>
  <si>
    <t>share</t>
  </si>
  <si>
    <t>Repairs/maintenance</t>
  </si>
  <si>
    <t>Pumping</t>
  </si>
  <si>
    <t>acre inch</t>
  </si>
  <si>
    <t>Harvesting</t>
  </si>
  <si>
    <t>Undercutting</t>
  </si>
  <si>
    <t>Topping</t>
  </si>
  <si>
    <t>Loading</t>
  </si>
  <si>
    <t>Trucking</t>
  </si>
  <si>
    <t>loads/acre</t>
  </si>
  <si>
    <t>Grading</t>
  </si>
  <si>
    <t>Interest on operating capital</t>
  </si>
  <si>
    <t>Ownership costs (excludes cost of land)</t>
  </si>
  <si>
    <t>Farm insurance</t>
  </si>
  <si>
    <t>Machinery ownership costs</t>
  </si>
  <si>
    <t>Irrigation ownership costs</t>
  </si>
  <si>
    <t>Total costs</t>
  </si>
  <si>
    <t>Net returns to owner for unpiad labor, management, equity and risk</t>
  </si>
  <si>
    <t>Above operating costs</t>
  </si>
  <si>
    <t>Above total listed costs</t>
  </si>
  <si>
    <t>Assumptions</t>
  </si>
  <si>
    <t>1. Onions planted in late March and harvested in September.</t>
  </si>
  <si>
    <t>2. Interest computed on land preparation and planting costs for 6 months and fertilization/herbicide/irrigation/cultivation costs for 3 months.</t>
  </si>
  <si>
    <t>3. Machinery operating costs include: fuel, oil, repairs and labor.</t>
  </si>
  <si>
    <t>5. Onion equipment ownership costs are allocated to onion acreage only.</t>
  </si>
  <si>
    <t>6. Machinery ownership costs include depreciation, interest, insurance, and housing.</t>
  </si>
  <si>
    <t>Nitrogen  (34-0-0)</t>
  </si>
  <si>
    <t>Phosphate  (11-52-0)</t>
  </si>
  <si>
    <t>Mustang Max</t>
  </si>
  <si>
    <t>times/acre</t>
  </si>
  <si>
    <t>Crop insurance (75% Yield, 100% Price)</t>
  </si>
  <si>
    <t>4. Machinery ownership costs are allocated based on equipment used for each crop.</t>
  </si>
  <si>
    <t>Base Value</t>
  </si>
  <si>
    <t>Modify Colored Columns</t>
  </si>
  <si>
    <t>Costs and Returns per acre from growing onions, 2006</t>
  </si>
  <si>
    <t>Budget prepared by: E. Bruce Godfrey, Cody Bingham, Mike Pace and Lyle Holmgren</t>
  </si>
  <si>
    <t>Net returns per acre above operating costs</t>
  </si>
  <si>
    <t>Yield</t>
  </si>
  <si>
    <t>Breakeven Table - Dry Onions</t>
  </si>
  <si>
    <t>(cwt/Ac)</t>
  </si>
  <si>
    <t>Selling Price ($/cwt)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</si>
</sst>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* #,##0.0_);_(* \(#,##0.0\);_(* &quot;-&quot;??_);_(@_)"/>
    <numFmt numFmtId="167" formatCode="&quot;$&quot;#,##0"/>
    <numFmt numFmtId="168" formatCode="0.0"/>
    <numFmt numFmtId="169" formatCode="#,##0.0_);\(#,##0.0\)"/>
    <numFmt numFmtId="170" formatCode="0.0%"/>
    <numFmt numFmtId="171" formatCode="#,##0.000_);\(#,##0.000\)"/>
    <numFmt numFmtId="172" formatCode="0.000"/>
    <numFmt numFmtId="173" formatCode="#,##0.0"/>
    <numFmt numFmtId="174" formatCode="_(* #,##0.000_);_(* \(#,##0.000\);_(* &quot;-&quot;??_);_(@_)"/>
    <numFmt numFmtId="175" formatCode="&quot;$&quot;#,##0.0"/>
    <numFmt numFmtId="176" formatCode="_(* #,##0.0_);_(* \(#,##0.0\);_(* &quot;-&quot;?_);_(@_)"/>
    <numFmt numFmtId="177" formatCode="&quot;$&quot;#,##0.000"/>
    <numFmt numFmtId="178" formatCode="&quot;$&quot;#,##0.0000"/>
    <numFmt numFmtId="179" formatCode="&quot;$&quot;#,##0.00000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4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53" applyAlignment="1" applyProtection="1">
      <alignment/>
      <protection/>
    </xf>
    <xf numFmtId="0" fontId="5" fillId="0" borderId="0" xfId="0" applyFont="1" applyAlignment="1">
      <alignment/>
    </xf>
    <xf numFmtId="165" fontId="0" fillId="0" borderId="0" xfId="42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43" fontId="0" fillId="0" borderId="0" xfId="42" applyAlignment="1">
      <alignment/>
    </xf>
    <xf numFmtId="165" fontId="0" fillId="0" borderId="0" xfId="42" applyNumberFormat="1" applyAlignment="1">
      <alignment/>
    </xf>
    <xf numFmtId="10" fontId="0" fillId="0" borderId="0" xfId="0" applyNumberFormat="1" applyAlignment="1">
      <alignment/>
    </xf>
    <xf numFmtId="165" fontId="0" fillId="0" borderId="0" xfId="42" applyNumberFormat="1" applyFont="1" applyAlignment="1">
      <alignment/>
    </xf>
    <xf numFmtId="166" fontId="0" fillId="0" borderId="0" xfId="42" applyNumberFormat="1" applyFont="1" applyAlignment="1">
      <alignment/>
    </xf>
    <xf numFmtId="164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0" xfId="0" applyFill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3" width="2.7109375" style="0" customWidth="1"/>
    <col min="4" max="4" width="31.7109375" style="0" customWidth="1"/>
    <col min="5" max="5" width="10.7109375" style="0" customWidth="1"/>
    <col min="6" max="8" width="11.7109375" style="0" customWidth="1"/>
    <col min="9" max="9" width="12.7109375" style="0" customWidth="1"/>
  </cols>
  <sheetData>
    <row r="1" ht="15">
      <c r="A1" s="1" t="s">
        <v>0</v>
      </c>
    </row>
    <row r="2" spans="1:9" ht="15">
      <c r="A2" s="1" t="s">
        <v>1</v>
      </c>
      <c r="H2" s="26" t="s">
        <v>78</v>
      </c>
      <c r="I2" s="26"/>
    </row>
    <row r="3" ht="15.75">
      <c r="B3" s="2" t="s">
        <v>79</v>
      </c>
    </row>
    <row r="4" spans="1:2" ht="15.75">
      <c r="A4" s="3"/>
      <c r="B4" s="2" t="s">
        <v>2</v>
      </c>
    </row>
    <row r="5" spans="5:9" ht="12.75">
      <c r="E5" s="29" t="s">
        <v>3</v>
      </c>
      <c r="F5" s="27" t="s">
        <v>4</v>
      </c>
      <c r="G5" s="29" t="s">
        <v>5</v>
      </c>
      <c r="H5" s="27" t="s">
        <v>6</v>
      </c>
      <c r="I5" s="27" t="s">
        <v>77</v>
      </c>
    </row>
    <row r="6" spans="2:9" ht="12.75">
      <c r="B6" s="4" t="s">
        <v>7</v>
      </c>
      <c r="E6" s="30"/>
      <c r="F6" s="28"/>
      <c r="G6" s="30"/>
      <c r="H6" s="28"/>
      <c r="I6" s="28"/>
    </row>
    <row r="7" spans="3:9" ht="12.75">
      <c r="C7" t="s">
        <v>8</v>
      </c>
      <c r="E7" s="5">
        <v>496.6666666666667</v>
      </c>
      <c r="F7" s="6" t="s">
        <v>9</v>
      </c>
      <c r="G7" s="7">
        <v>8.566666666666666</v>
      </c>
      <c r="H7" s="7">
        <f>E7*G7</f>
        <v>4254.777777777777</v>
      </c>
      <c r="I7" s="14">
        <v>4254.78</v>
      </c>
    </row>
    <row r="8" spans="3:9" ht="12.75">
      <c r="C8" t="s">
        <v>10</v>
      </c>
      <c r="E8" s="5">
        <v>0</v>
      </c>
      <c r="F8" s="6" t="s">
        <v>9</v>
      </c>
      <c r="G8" s="7">
        <v>0</v>
      </c>
      <c r="H8" s="7">
        <f>E8*G8</f>
        <v>0</v>
      </c>
      <c r="I8" s="14">
        <v>0</v>
      </c>
    </row>
    <row r="9" spans="4:9" ht="12.75">
      <c r="D9" s="8" t="s">
        <v>11</v>
      </c>
      <c r="E9" s="9"/>
      <c r="F9" s="6"/>
      <c r="G9" s="7"/>
      <c r="H9" s="7">
        <f>H7+H8</f>
        <v>4254.777777777777</v>
      </c>
      <c r="I9" s="14">
        <v>4254.78</v>
      </c>
    </row>
    <row r="10" spans="2:9" ht="12.75">
      <c r="B10" s="4" t="s">
        <v>12</v>
      </c>
      <c r="E10" s="9"/>
      <c r="F10" s="6"/>
      <c r="G10" s="7"/>
      <c r="H10" s="7"/>
      <c r="I10" s="14"/>
    </row>
    <row r="11" spans="3:9" ht="12.75">
      <c r="C11" t="s">
        <v>13</v>
      </c>
      <c r="E11" s="9"/>
      <c r="F11" s="6"/>
      <c r="G11" s="7"/>
      <c r="H11" s="7"/>
      <c r="I11" s="14"/>
    </row>
    <row r="12" spans="4:9" ht="12.75">
      <c r="D12" t="s">
        <v>14</v>
      </c>
      <c r="E12" s="5">
        <v>1</v>
      </c>
      <c r="F12" s="6" t="s">
        <v>15</v>
      </c>
      <c r="G12" s="7">
        <v>5.884155853658537</v>
      </c>
      <c r="H12" s="7">
        <f aca="true" t="shared" si="0" ref="H12:H18">E12*G12</f>
        <v>5.884155853658537</v>
      </c>
      <c r="I12" s="14">
        <v>5.88</v>
      </c>
    </row>
    <row r="13" spans="4:9" ht="12.75">
      <c r="D13" t="s">
        <v>16</v>
      </c>
      <c r="E13" s="5">
        <v>2</v>
      </c>
      <c r="F13" s="6" t="s">
        <v>15</v>
      </c>
      <c r="G13" s="7">
        <v>3.7347136249999995</v>
      </c>
      <c r="H13" s="7">
        <f t="shared" si="0"/>
        <v>7.469427249999999</v>
      </c>
      <c r="I13" s="14">
        <v>7.47</v>
      </c>
    </row>
    <row r="14" spans="4:9" ht="12.75">
      <c r="D14" t="s">
        <v>17</v>
      </c>
      <c r="E14" s="5">
        <v>2</v>
      </c>
      <c r="F14" s="6" t="s">
        <v>15</v>
      </c>
      <c r="G14" s="7">
        <v>3.3428627142857144</v>
      </c>
      <c r="H14" s="7">
        <f t="shared" si="0"/>
        <v>6.685725428571429</v>
      </c>
      <c r="I14" s="14">
        <v>6.69</v>
      </c>
    </row>
    <row r="15" spans="4:9" ht="12.75">
      <c r="D15" t="s">
        <v>18</v>
      </c>
      <c r="E15" s="5">
        <v>1</v>
      </c>
      <c r="F15" s="6" t="s">
        <v>15</v>
      </c>
      <c r="G15" s="7">
        <v>6.06</v>
      </c>
      <c r="H15" s="7">
        <f t="shared" si="0"/>
        <v>6.06</v>
      </c>
      <c r="I15" s="14">
        <v>6.06</v>
      </c>
    </row>
    <row r="16" spans="4:9" ht="12.75">
      <c r="D16" t="s">
        <v>19</v>
      </c>
      <c r="E16" s="5">
        <v>1</v>
      </c>
      <c r="F16" s="6" t="s">
        <v>15</v>
      </c>
      <c r="G16" s="7">
        <v>3.6392233333333333</v>
      </c>
      <c r="H16" s="7">
        <f t="shared" si="0"/>
        <v>3.6392233333333333</v>
      </c>
      <c r="I16" s="14">
        <v>3.64</v>
      </c>
    </row>
    <row r="17" spans="3:9" ht="12.75">
      <c r="C17" t="s">
        <v>20</v>
      </c>
      <c r="E17" s="5">
        <v>1</v>
      </c>
      <c r="F17" s="6" t="s">
        <v>15</v>
      </c>
      <c r="G17" s="7">
        <v>8.9</v>
      </c>
      <c r="H17" s="7">
        <f t="shared" si="0"/>
        <v>8.9</v>
      </c>
      <c r="I17" s="14">
        <v>8.9</v>
      </c>
    </row>
    <row r="18" spans="3:9" ht="12.75">
      <c r="C18" t="s">
        <v>21</v>
      </c>
      <c r="E18" s="5">
        <v>2</v>
      </c>
      <c r="F18" s="6" t="s">
        <v>22</v>
      </c>
      <c r="G18" s="7">
        <v>67</v>
      </c>
      <c r="H18" s="7">
        <f t="shared" si="0"/>
        <v>134</v>
      </c>
      <c r="I18" s="14">
        <v>134</v>
      </c>
    </row>
    <row r="19" spans="3:9" ht="12.75">
      <c r="C19" t="s">
        <v>23</v>
      </c>
      <c r="E19" s="9"/>
      <c r="F19" s="6"/>
      <c r="G19" s="7"/>
      <c r="H19" s="7"/>
      <c r="I19" s="14"/>
    </row>
    <row r="20" spans="4:9" ht="12.75">
      <c r="D20" t="s">
        <v>71</v>
      </c>
      <c r="E20" s="5">
        <v>450</v>
      </c>
      <c r="F20" s="6" t="s">
        <v>22</v>
      </c>
      <c r="G20" s="7">
        <v>0.1785</v>
      </c>
      <c r="H20" s="7">
        <f>E20*G20</f>
        <v>80.325</v>
      </c>
      <c r="I20" s="14">
        <v>80.33</v>
      </c>
    </row>
    <row r="21" spans="4:9" ht="12.75">
      <c r="D21" t="s">
        <v>72</v>
      </c>
      <c r="E21" s="5">
        <v>160</v>
      </c>
      <c r="F21" s="6" t="s">
        <v>22</v>
      </c>
      <c r="G21" s="7">
        <v>0.1785</v>
      </c>
      <c r="H21" s="7">
        <f>E21*G21</f>
        <v>28.56</v>
      </c>
      <c r="I21" s="14">
        <v>28.56</v>
      </c>
    </row>
    <row r="22" spans="4:9" ht="12.75">
      <c r="D22" t="s">
        <v>24</v>
      </c>
      <c r="E22" s="5">
        <v>1</v>
      </c>
      <c r="F22" s="6" t="s">
        <v>15</v>
      </c>
      <c r="G22" s="7">
        <v>5</v>
      </c>
      <c r="H22" s="7">
        <f>E22*G22</f>
        <v>5</v>
      </c>
      <c r="I22" s="14">
        <v>5</v>
      </c>
    </row>
    <row r="23" spans="4:9" ht="12.75">
      <c r="D23" t="s">
        <v>25</v>
      </c>
      <c r="E23" s="5">
        <v>1</v>
      </c>
      <c r="F23" s="6" t="s">
        <v>15</v>
      </c>
      <c r="G23" s="7">
        <v>7.82</v>
      </c>
      <c r="H23" s="7">
        <f>E23*G23</f>
        <v>7.82</v>
      </c>
      <c r="I23" s="14">
        <v>7.82</v>
      </c>
    </row>
    <row r="24" spans="3:9" ht="12.75">
      <c r="C24" t="s">
        <v>26</v>
      </c>
      <c r="E24" s="9"/>
      <c r="F24" s="6"/>
      <c r="G24" s="7"/>
      <c r="H24" s="7"/>
      <c r="I24" s="14"/>
    </row>
    <row r="25" spans="4:9" ht="12.75">
      <c r="D25" t="s">
        <v>27</v>
      </c>
      <c r="E25" s="5">
        <v>1</v>
      </c>
      <c r="F25" s="6" t="s">
        <v>28</v>
      </c>
      <c r="G25" s="7">
        <v>6.3225</v>
      </c>
      <c r="H25" s="7">
        <f aca="true" t="shared" si="1" ref="H25:H32">E25*G25</f>
        <v>6.3225</v>
      </c>
      <c r="I25" s="14">
        <v>6.32</v>
      </c>
    </row>
    <row r="26" spans="4:9" ht="12.75">
      <c r="D26" t="s">
        <v>29</v>
      </c>
      <c r="E26" s="5">
        <v>1</v>
      </c>
      <c r="F26" s="6" t="s">
        <v>30</v>
      </c>
      <c r="G26" s="7">
        <v>13.4</v>
      </c>
      <c r="H26" s="7">
        <f t="shared" si="1"/>
        <v>13.4</v>
      </c>
      <c r="I26" s="14">
        <v>13.4</v>
      </c>
    </row>
    <row r="27" spans="4:9" ht="12.75">
      <c r="D27" t="s">
        <v>73</v>
      </c>
      <c r="E27" s="5">
        <v>20</v>
      </c>
      <c r="F27" s="6" t="s">
        <v>31</v>
      </c>
      <c r="G27" s="7">
        <v>1.8672</v>
      </c>
      <c r="H27" s="7">
        <f t="shared" si="1"/>
        <v>37.344</v>
      </c>
      <c r="I27" s="14">
        <v>37.34</v>
      </c>
    </row>
    <row r="28" spans="4:9" ht="12.75">
      <c r="D28" t="s">
        <v>32</v>
      </c>
      <c r="E28" s="9">
        <v>1.37</v>
      </c>
      <c r="F28" s="6" t="s">
        <v>30</v>
      </c>
      <c r="G28" s="7">
        <v>7.25</v>
      </c>
      <c r="H28" s="7">
        <f t="shared" si="1"/>
        <v>9.932500000000001</v>
      </c>
      <c r="I28" s="14">
        <v>9.93</v>
      </c>
    </row>
    <row r="29" spans="4:9" ht="12.75">
      <c r="D29" t="s">
        <v>33</v>
      </c>
      <c r="E29" s="5">
        <v>5</v>
      </c>
      <c r="F29" s="6" t="s">
        <v>28</v>
      </c>
      <c r="G29" s="7">
        <v>8</v>
      </c>
      <c r="H29" s="7">
        <f t="shared" si="1"/>
        <v>40</v>
      </c>
      <c r="I29" s="14">
        <v>40</v>
      </c>
    </row>
    <row r="30" spans="4:9" ht="12.75">
      <c r="D30" t="s">
        <v>34</v>
      </c>
      <c r="E30" s="5">
        <v>2</v>
      </c>
      <c r="F30" s="6" t="s">
        <v>28</v>
      </c>
      <c r="G30" s="7">
        <v>25</v>
      </c>
      <c r="H30" s="7">
        <f t="shared" si="1"/>
        <v>50</v>
      </c>
      <c r="I30" s="14">
        <v>50</v>
      </c>
    </row>
    <row r="31" spans="4:9" ht="12.75">
      <c r="D31" t="s">
        <v>35</v>
      </c>
      <c r="E31" s="5">
        <v>10</v>
      </c>
      <c r="F31" s="6" t="s">
        <v>31</v>
      </c>
      <c r="G31" s="7">
        <v>2.3906</v>
      </c>
      <c r="H31" s="7">
        <f t="shared" si="1"/>
        <v>23.906</v>
      </c>
      <c r="I31" s="14">
        <v>23.91</v>
      </c>
    </row>
    <row r="32" spans="4:9" ht="12.75">
      <c r="D32" t="s">
        <v>25</v>
      </c>
      <c r="E32" s="5">
        <v>14</v>
      </c>
      <c r="F32" s="6" t="s">
        <v>15</v>
      </c>
      <c r="G32" s="7">
        <v>7.82</v>
      </c>
      <c r="H32" s="7">
        <f t="shared" si="1"/>
        <v>109.48</v>
      </c>
      <c r="I32" s="14">
        <v>109.48</v>
      </c>
    </row>
    <row r="33" spans="3:9" ht="12.75">
      <c r="C33" t="s">
        <v>36</v>
      </c>
      <c r="E33" s="9"/>
      <c r="F33" s="6"/>
      <c r="G33" s="7"/>
      <c r="H33" s="7"/>
      <c r="I33" s="14"/>
    </row>
    <row r="34" spans="4:9" ht="12.75">
      <c r="D34" t="s">
        <v>37</v>
      </c>
      <c r="E34" s="5">
        <v>1</v>
      </c>
      <c r="F34" s="6" t="s">
        <v>15</v>
      </c>
      <c r="G34" s="7">
        <v>19.6</v>
      </c>
      <c r="H34" s="7">
        <f>E34*G34</f>
        <v>19.6</v>
      </c>
      <c r="I34" s="14">
        <v>19.6</v>
      </c>
    </row>
    <row r="35" spans="4:9" ht="12.75">
      <c r="D35" t="s">
        <v>38</v>
      </c>
      <c r="E35" s="5">
        <v>2</v>
      </c>
      <c r="F35" s="6" t="s">
        <v>15</v>
      </c>
      <c r="G35" s="7">
        <v>19.6</v>
      </c>
      <c r="H35" s="7">
        <f>E35*G35</f>
        <v>39.2</v>
      </c>
      <c r="I35" s="14">
        <v>39.2</v>
      </c>
    </row>
    <row r="36" spans="3:9" ht="12.75">
      <c r="C36" t="s">
        <v>39</v>
      </c>
      <c r="E36" s="5">
        <v>2</v>
      </c>
      <c r="F36" s="6" t="s">
        <v>74</v>
      </c>
      <c r="G36" s="7">
        <v>85</v>
      </c>
      <c r="H36" s="7">
        <f>E36*G36</f>
        <v>170</v>
      </c>
      <c r="I36" s="14">
        <v>170</v>
      </c>
    </row>
    <row r="37" spans="3:9" ht="12.75">
      <c r="C37" t="s">
        <v>40</v>
      </c>
      <c r="E37" s="5">
        <v>10</v>
      </c>
      <c r="F37" s="6" t="s">
        <v>41</v>
      </c>
      <c r="G37" s="7"/>
      <c r="H37" s="7"/>
      <c r="I37" s="14"/>
    </row>
    <row r="38" spans="4:9" ht="12.75">
      <c r="D38" t="s">
        <v>42</v>
      </c>
      <c r="E38" s="9">
        <v>2.6666666666666665</v>
      </c>
      <c r="F38" s="6" t="s">
        <v>43</v>
      </c>
      <c r="G38" s="7">
        <v>10</v>
      </c>
      <c r="H38" s="7">
        <f>E38*G38</f>
        <v>26.666666666666664</v>
      </c>
      <c r="I38" s="14">
        <v>26.67</v>
      </c>
    </row>
    <row r="39" spans="4:9" ht="12.75">
      <c r="D39" t="s">
        <v>44</v>
      </c>
      <c r="E39" s="5">
        <v>1</v>
      </c>
      <c r="F39" s="6" t="s">
        <v>45</v>
      </c>
      <c r="G39" s="7">
        <v>10</v>
      </c>
      <c r="H39" s="7">
        <f>E39*G39</f>
        <v>10</v>
      </c>
      <c r="I39" s="14">
        <v>10</v>
      </c>
    </row>
    <row r="40" spans="4:9" ht="12.75">
      <c r="D40" t="s">
        <v>46</v>
      </c>
      <c r="E40" s="5">
        <v>1</v>
      </c>
      <c r="F40" s="6" t="s">
        <v>15</v>
      </c>
      <c r="G40" s="7">
        <v>2.3</v>
      </c>
      <c r="H40" s="7">
        <f>E40*G40</f>
        <v>2.3</v>
      </c>
      <c r="I40" s="14">
        <v>2.3</v>
      </c>
    </row>
    <row r="41" spans="4:9" ht="12.75">
      <c r="D41" t="s">
        <v>47</v>
      </c>
      <c r="E41" s="12">
        <v>0</v>
      </c>
      <c r="F41" s="6" t="s">
        <v>48</v>
      </c>
      <c r="G41" s="7">
        <v>0</v>
      </c>
      <c r="H41" s="7">
        <f>E41*G41</f>
        <v>0</v>
      </c>
      <c r="I41" s="14">
        <v>0</v>
      </c>
    </row>
    <row r="42" spans="3:9" ht="12.75">
      <c r="C42" t="s">
        <v>49</v>
      </c>
      <c r="E42" s="9"/>
      <c r="F42" s="6"/>
      <c r="G42" s="7"/>
      <c r="H42" s="7"/>
      <c r="I42" s="14"/>
    </row>
    <row r="43" spans="4:9" ht="12.75">
      <c r="D43" t="s">
        <v>50</v>
      </c>
      <c r="E43" s="5">
        <v>1</v>
      </c>
      <c r="F43" s="6" t="s">
        <v>15</v>
      </c>
      <c r="G43" s="7">
        <v>15.09</v>
      </c>
      <c r="H43" s="7">
        <f aca="true" t="shared" si="2" ref="H43:H48">E43*G43</f>
        <v>15.09</v>
      </c>
      <c r="I43" s="14">
        <v>15.09</v>
      </c>
    </row>
    <row r="44" spans="4:9" ht="12.75">
      <c r="D44" t="s">
        <v>51</v>
      </c>
      <c r="E44" s="5">
        <v>1</v>
      </c>
      <c r="F44" s="6" t="s">
        <v>15</v>
      </c>
      <c r="G44" s="7">
        <v>37.34</v>
      </c>
      <c r="H44" s="7">
        <f t="shared" si="2"/>
        <v>37.34</v>
      </c>
      <c r="I44" s="14">
        <v>37.34</v>
      </c>
    </row>
    <row r="45" spans="4:9" ht="12.75">
      <c r="D45" t="s">
        <v>52</v>
      </c>
      <c r="E45" s="5">
        <v>1</v>
      </c>
      <c r="F45" s="6" t="s">
        <v>15</v>
      </c>
      <c r="G45" s="7">
        <v>28.68</v>
      </c>
      <c r="H45" s="7">
        <f t="shared" si="2"/>
        <v>28.68</v>
      </c>
      <c r="I45" s="14">
        <v>28.68</v>
      </c>
    </row>
    <row r="46" spans="4:9" ht="12.75">
      <c r="D46" t="s">
        <v>53</v>
      </c>
      <c r="E46" s="13">
        <v>4.138888888888889</v>
      </c>
      <c r="F46" s="6" t="s">
        <v>54</v>
      </c>
      <c r="G46" s="7">
        <v>16.04</v>
      </c>
      <c r="H46" s="7">
        <f t="shared" si="2"/>
        <v>66.38777777777779</v>
      </c>
      <c r="I46" s="14">
        <v>66.39</v>
      </c>
    </row>
    <row r="47" spans="4:9" ht="12.75">
      <c r="D47" t="s">
        <v>55</v>
      </c>
      <c r="E47" s="5">
        <f>E7+E8</f>
        <v>496.6666666666667</v>
      </c>
      <c r="F47" s="6" t="s">
        <v>9</v>
      </c>
      <c r="G47" s="7">
        <v>2</v>
      </c>
      <c r="H47" s="7">
        <f t="shared" si="2"/>
        <v>993.3333333333334</v>
      </c>
      <c r="I47" s="14">
        <v>993.33</v>
      </c>
    </row>
    <row r="48" spans="3:9" ht="12.75">
      <c r="C48" t="s">
        <v>75</v>
      </c>
      <c r="E48" s="5">
        <v>1</v>
      </c>
      <c r="F48" s="6" t="s">
        <v>15</v>
      </c>
      <c r="G48" s="7">
        <v>84.55</v>
      </c>
      <c r="H48" s="7">
        <f t="shared" si="2"/>
        <v>84.55</v>
      </c>
      <c r="I48" s="14">
        <v>84.55</v>
      </c>
    </row>
    <row r="49" spans="3:9" ht="12.75">
      <c r="C49" t="s">
        <v>56</v>
      </c>
      <c r="E49" s="10"/>
      <c r="F49" s="6"/>
      <c r="G49" s="11">
        <v>0.0761</v>
      </c>
      <c r="H49" s="7">
        <f>SUM(H12:H18)*G49*(6/12)+SUM(H20:H41)*G49*(3/12)</f>
        <v>19.503169220818016</v>
      </c>
      <c r="I49" s="14">
        <v>19.5</v>
      </c>
    </row>
    <row r="50" spans="4:9" ht="12.75">
      <c r="D50" s="8" t="s">
        <v>11</v>
      </c>
      <c r="E50" s="5"/>
      <c r="F50" s="6"/>
      <c r="H50" s="7">
        <f>SUM(H12:H49)</f>
        <v>2097.3794788641594</v>
      </c>
      <c r="I50" s="14">
        <v>2097.38</v>
      </c>
    </row>
    <row r="51" spans="6:9" ht="12.75">
      <c r="F51" s="6"/>
      <c r="H51" s="7"/>
      <c r="I51" s="14"/>
    </row>
    <row r="52" spans="2:9" ht="12.75">
      <c r="B52" t="s">
        <v>57</v>
      </c>
      <c r="F52" s="6"/>
      <c r="H52" s="7">
        <f>SUM(H53:H55)</f>
        <v>167.50763023100842</v>
      </c>
      <c r="I52" s="14">
        <v>167.51</v>
      </c>
    </row>
    <row r="53" spans="3:9" ht="12.75">
      <c r="C53" t="s">
        <v>58</v>
      </c>
      <c r="E53" s="5">
        <v>1</v>
      </c>
      <c r="F53" s="6" t="s">
        <v>15</v>
      </c>
      <c r="G53" s="7">
        <v>2</v>
      </c>
      <c r="H53" s="7">
        <f>E53*G53</f>
        <v>2</v>
      </c>
      <c r="I53" s="14">
        <v>2</v>
      </c>
    </row>
    <row r="54" spans="3:9" ht="12.75">
      <c r="C54" t="s">
        <v>59</v>
      </c>
      <c r="E54" s="5">
        <v>1</v>
      </c>
      <c r="F54" s="6" t="s">
        <v>15</v>
      </c>
      <c r="G54" s="7">
        <v>157.25763023100842</v>
      </c>
      <c r="H54" s="7">
        <f>E54*G54</f>
        <v>157.25763023100842</v>
      </c>
      <c r="I54" s="14">
        <v>157.26</v>
      </c>
    </row>
    <row r="55" spans="3:9" ht="12.75">
      <c r="C55" t="s">
        <v>60</v>
      </c>
      <c r="E55" s="5">
        <v>1</v>
      </c>
      <c r="F55" s="6" t="s">
        <v>15</v>
      </c>
      <c r="G55" s="7">
        <v>8.25</v>
      </c>
      <c r="H55" s="7">
        <f>E55*G55</f>
        <v>8.25</v>
      </c>
      <c r="I55" s="14">
        <v>8.25</v>
      </c>
    </row>
    <row r="56" spans="4:9" ht="12.75">
      <c r="D56" s="8" t="s">
        <v>61</v>
      </c>
      <c r="F56" s="6"/>
      <c r="H56" s="7">
        <f>H50+H52</f>
        <v>2264.887109095168</v>
      </c>
      <c r="I56" s="14">
        <v>2264.89</v>
      </c>
    </row>
    <row r="57" spans="8:9" ht="12.75">
      <c r="H57" s="7"/>
      <c r="I57" s="14"/>
    </row>
    <row r="58" spans="2:9" ht="12.75">
      <c r="B58" t="s">
        <v>62</v>
      </c>
      <c r="H58" s="7"/>
      <c r="I58" s="14"/>
    </row>
    <row r="59" spans="3:9" ht="12.75">
      <c r="C59" t="s">
        <v>63</v>
      </c>
      <c r="H59" s="7">
        <f>H9-H50</f>
        <v>2157.398298913618</v>
      </c>
      <c r="I59" s="14">
        <v>2157.4</v>
      </c>
    </row>
    <row r="60" spans="3:9" ht="12.75">
      <c r="C60" t="s">
        <v>64</v>
      </c>
      <c r="H60" s="7">
        <f>H9-H56</f>
        <v>1989.8906686826094</v>
      </c>
      <c r="I60" s="14">
        <v>1989.89</v>
      </c>
    </row>
    <row r="62" spans="5:10" ht="18">
      <c r="E62" s="22" t="s">
        <v>83</v>
      </c>
      <c r="F62" s="22"/>
      <c r="G62" s="22"/>
      <c r="H62" s="22"/>
      <c r="I62" s="22"/>
      <c r="J62" s="22"/>
    </row>
    <row r="63" spans="5:10" ht="12.75">
      <c r="E63" s="23" t="s">
        <v>81</v>
      </c>
      <c r="F63" s="23"/>
      <c r="G63" s="23"/>
      <c r="H63" s="23"/>
      <c r="I63" s="23"/>
      <c r="J63" s="23"/>
    </row>
    <row r="64" spans="5:10" ht="13.5" thickBot="1">
      <c r="E64" s="15"/>
      <c r="F64" s="15"/>
      <c r="G64" s="15"/>
      <c r="H64" s="15"/>
      <c r="I64" s="15"/>
      <c r="J64" s="15"/>
    </row>
    <row r="65" spans="5:10" ht="15">
      <c r="E65" s="16" t="s">
        <v>82</v>
      </c>
      <c r="F65" s="24" t="s">
        <v>85</v>
      </c>
      <c r="G65" s="25"/>
      <c r="H65" s="25"/>
      <c r="I65" s="25"/>
      <c r="J65" s="25"/>
    </row>
    <row r="66" spans="5:10" ht="15.75" thickBot="1">
      <c r="E66" s="17" t="s">
        <v>84</v>
      </c>
      <c r="F66" s="18">
        <f>G66-0.5</f>
        <v>7.566666666666666</v>
      </c>
      <c r="G66" s="18">
        <f>H66-0.5</f>
        <v>8.066666666666666</v>
      </c>
      <c r="H66" s="18">
        <f>G7</f>
        <v>8.566666666666666</v>
      </c>
      <c r="I66" s="18">
        <f>H66+0.5</f>
        <v>9.066666666666666</v>
      </c>
      <c r="J66" s="18">
        <f>I66+0.5</f>
        <v>9.566666666666666</v>
      </c>
    </row>
    <row r="67" spans="5:10" ht="12.75">
      <c r="E67" s="19">
        <f>E68-10</f>
        <v>466.6666666666667</v>
      </c>
      <c r="F67" s="20">
        <f>F$66*$E67+$H$8-(SUM($H$12:$H$46)+SUM($H$48:$H$49)+$E67*($G$47))</f>
        <v>1493.7316322469524</v>
      </c>
      <c r="G67" s="20">
        <f>G$66*$E67+$H$8-(SUM($H$12:$H$46)+SUM($H$48:$H$49)+$E67*($G$47))</f>
        <v>1727.0649655802854</v>
      </c>
      <c r="H67" s="20">
        <f>H$66*$E67+$H$8-(SUM($H$12:$H$46)+SUM($H$48:$H$49)+$E67*($G$47))</f>
        <v>1960.3982989136189</v>
      </c>
      <c r="I67" s="20">
        <f>I$66*$E67+$H$8-(SUM($H$12:$H$46)+SUM($H$48:$H$49)+$E67*($G$47))</f>
        <v>2193.7316322469524</v>
      </c>
      <c r="J67" s="20">
        <f>J$66*$E67+$H$8-(SUM($H$12:$H$46)+SUM($H$48:$H$49)+$E67*($G$47))</f>
        <v>2427.0649655802854</v>
      </c>
    </row>
    <row r="68" spans="5:10" ht="12.75">
      <c r="E68" s="19">
        <f>E69-10</f>
        <v>476.6666666666667</v>
      </c>
      <c r="F68" s="20">
        <f aca="true" t="shared" si="3" ref="F68:J73">F$66*$E68+$H$8-(SUM($H$12:$H$46)+SUM($H$48:$H$49)+$E68*($G$47))</f>
        <v>1549.3982989136189</v>
      </c>
      <c r="G68" s="20">
        <f t="shared" si="3"/>
        <v>1787.7316322469524</v>
      </c>
      <c r="H68" s="20">
        <f t="shared" si="3"/>
        <v>2026.0649655802854</v>
      </c>
      <c r="I68" s="20">
        <f t="shared" si="3"/>
        <v>2264.3982989136193</v>
      </c>
      <c r="J68" s="20">
        <f t="shared" si="3"/>
        <v>2502.7316322469524</v>
      </c>
    </row>
    <row r="69" spans="5:10" ht="12.75">
      <c r="E69" s="19">
        <f>E70-10</f>
        <v>486.6666666666667</v>
      </c>
      <c r="F69" s="20">
        <f t="shared" si="3"/>
        <v>1605.0649655802854</v>
      </c>
      <c r="G69" s="20">
        <f t="shared" si="3"/>
        <v>1848.3982989136189</v>
      </c>
      <c r="H69" s="20">
        <f t="shared" si="3"/>
        <v>2091.7316322469524</v>
      </c>
      <c r="I69" s="20">
        <f t="shared" si="3"/>
        <v>2335.0649655802854</v>
      </c>
      <c r="J69" s="20">
        <f t="shared" si="3"/>
        <v>2578.3982989136193</v>
      </c>
    </row>
    <row r="70" spans="5:10" ht="12.75">
      <c r="E70" s="19">
        <f>E7</f>
        <v>496.6666666666667</v>
      </c>
      <c r="F70" s="20">
        <f t="shared" si="3"/>
        <v>1660.7316322469524</v>
      </c>
      <c r="G70" s="20">
        <f t="shared" si="3"/>
        <v>1909.0649655802854</v>
      </c>
      <c r="H70" s="21">
        <f t="shared" si="3"/>
        <v>2157.3982989136184</v>
      </c>
      <c r="I70" s="20">
        <f t="shared" si="3"/>
        <v>2405.7316322469524</v>
      </c>
      <c r="J70" s="20">
        <f t="shared" si="3"/>
        <v>2654.0649655802854</v>
      </c>
    </row>
    <row r="71" spans="5:10" ht="12.75">
      <c r="E71" s="19">
        <f>E70+10</f>
        <v>506.6666666666667</v>
      </c>
      <c r="F71" s="20">
        <f t="shared" si="3"/>
        <v>1716.3982989136189</v>
      </c>
      <c r="G71" s="20">
        <f t="shared" si="3"/>
        <v>1969.7316322469524</v>
      </c>
      <c r="H71" s="20">
        <f t="shared" si="3"/>
        <v>2223.0649655802854</v>
      </c>
      <c r="I71" s="20">
        <f t="shared" si="3"/>
        <v>2476.3982989136193</v>
      </c>
      <c r="J71" s="20">
        <f t="shared" si="3"/>
        <v>2729.7316322469524</v>
      </c>
    </row>
    <row r="72" spans="5:10" ht="12.75">
      <c r="E72" s="19">
        <f>E71+10</f>
        <v>516.6666666666667</v>
      </c>
      <c r="F72" s="20">
        <f t="shared" si="3"/>
        <v>1772.0649655802858</v>
      </c>
      <c r="G72" s="20">
        <f t="shared" si="3"/>
        <v>2030.3982989136193</v>
      </c>
      <c r="H72" s="20">
        <f t="shared" si="3"/>
        <v>2288.7316322469524</v>
      </c>
      <c r="I72" s="20">
        <f t="shared" si="3"/>
        <v>2547.0649655802863</v>
      </c>
      <c r="J72" s="20">
        <f t="shared" si="3"/>
        <v>2805.3982989136193</v>
      </c>
    </row>
    <row r="73" spans="5:10" ht="12.75">
      <c r="E73" s="19">
        <f>E72+10</f>
        <v>526.6666666666667</v>
      </c>
      <c r="F73" s="20">
        <f>F$66*$E73+$H$8-(SUM($H$12:$H$46)+SUM($H$48:$H$49)+$E73*($G$47))</f>
        <v>1827.7316322469528</v>
      </c>
      <c r="G73" s="20">
        <f t="shared" si="3"/>
        <v>2091.0649655802863</v>
      </c>
      <c r="H73" s="20">
        <f t="shared" si="3"/>
        <v>2354.3982989136193</v>
      </c>
      <c r="I73" s="20">
        <f t="shared" si="3"/>
        <v>2617.7316322469524</v>
      </c>
      <c r="J73" s="20">
        <f t="shared" si="3"/>
        <v>2881.0649655802863</v>
      </c>
    </row>
    <row r="74" ht="12.75">
      <c r="E74" s="9"/>
    </row>
    <row r="75" spans="2:5" ht="12.75">
      <c r="B75" t="s">
        <v>65</v>
      </c>
      <c r="E75" s="9"/>
    </row>
    <row r="76" spans="3:5" ht="12.75">
      <c r="C76" t="s">
        <v>66</v>
      </c>
      <c r="E76" s="9"/>
    </row>
    <row r="77" spans="3:5" ht="12.75">
      <c r="C77" t="s">
        <v>67</v>
      </c>
      <c r="E77" s="9"/>
    </row>
    <row r="78" spans="3:5" ht="12.75">
      <c r="C78" t="s">
        <v>68</v>
      </c>
      <c r="E78" s="9"/>
    </row>
    <row r="79" spans="3:5" ht="12.75">
      <c r="C79" t="s">
        <v>76</v>
      </c>
      <c r="E79" s="9"/>
    </row>
    <row r="80" spans="3:5" ht="12.75">
      <c r="C80" t="s">
        <v>69</v>
      </c>
      <c r="E80" s="9"/>
    </row>
    <row r="81" spans="3:5" ht="12.75">
      <c r="C81" t="s">
        <v>70</v>
      </c>
      <c r="E81" s="9"/>
    </row>
    <row r="82" ht="12.75">
      <c r="E82" s="9"/>
    </row>
    <row r="83" spans="2:5" ht="12.75">
      <c r="B83" t="s">
        <v>80</v>
      </c>
      <c r="E83" s="9"/>
    </row>
    <row r="84" ht="12.75">
      <c r="E84" s="9"/>
    </row>
  </sheetData>
  <sheetProtection/>
  <mergeCells count="9">
    <mergeCell ref="E62:J62"/>
    <mergeCell ref="E63:J63"/>
    <mergeCell ref="F65:J65"/>
    <mergeCell ref="H2:I2"/>
    <mergeCell ref="I5:I6"/>
    <mergeCell ref="E5:E6"/>
    <mergeCell ref="F5:F6"/>
    <mergeCell ref="G5:G6"/>
    <mergeCell ref="H5:H6"/>
  </mergeCells>
  <printOptions/>
  <pageMargins left="0.75" right="0.75" top="1" bottom="1" header="0.5" footer="0.5"/>
  <pageSetup fitToHeight="1" fitToWidth="1" horizontalDpi="300" verticalDpi="3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Individual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Cody Bingham</dc:creator>
  <cp:keywords/>
  <dc:description/>
  <cp:lastModifiedBy>Sarah Drollette</cp:lastModifiedBy>
  <cp:lastPrinted>2006-09-15T15:40:05Z</cp:lastPrinted>
  <dcterms:created xsi:type="dcterms:W3CDTF">2006-03-10T22:48:32Z</dcterms:created>
  <dcterms:modified xsi:type="dcterms:W3CDTF">2010-08-11T20:49:49Z</dcterms:modified>
  <cp:category/>
  <cp:version/>
  <cp:contentType/>
  <cp:contentStatus/>
</cp:coreProperties>
</file>