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050" windowWidth="18075" windowHeight="8190" activeTab="0"/>
  </bookViews>
  <sheets>
    <sheet name="Establish Alfalfa - Barley" sheetId="1" r:id="rId1"/>
  </sheets>
  <definedNames/>
  <calcPr fullCalcOnLoad="1"/>
</workbook>
</file>

<file path=xl/comments1.xml><?xml version="1.0" encoding="utf-8"?>
<comments xmlns="http://schemas.openxmlformats.org/spreadsheetml/2006/main">
  <authors>
    <author>E. Bruce Godfrey</author>
  </authors>
  <commentList>
    <comment ref="D20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75
</t>
        </r>
      </text>
    </comment>
    <comment ref="D21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25</t>
        </r>
      </text>
    </comment>
  </commentList>
</comments>
</file>

<file path=xl/sharedStrings.xml><?xml version="1.0" encoding="utf-8"?>
<sst xmlns="http://schemas.openxmlformats.org/spreadsheetml/2006/main" count="92" uniqueCount="73">
  <si>
    <t>Beaver County</t>
  </si>
  <si>
    <t>Quantity per acre</t>
  </si>
  <si>
    <t>Unit</t>
  </si>
  <si>
    <t>Price/cost per unit</t>
  </si>
  <si>
    <t>Value/cost per acre</t>
  </si>
  <si>
    <t>Receipts</t>
  </si>
  <si>
    <t>Barley</t>
  </si>
  <si>
    <t>bushels</t>
  </si>
  <si>
    <t>Straw</t>
  </si>
  <si>
    <t>tons</t>
  </si>
  <si>
    <t>Subtotal</t>
  </si>
  <si>
    <t>Operating costs</t>
  </si>
  <si>
    <t>Land preparation</t>
  </si>
  <si>
    <t>Plowing</t>
  </si>
  <si>
    <t>acre</t>
  </si>
  <si>
    <t>Roller harrow</t>
  </si>
  <si>
    <t>Discing</t>
  </si>
  <si>
    <t>Planting</t>
  </si>
  <si>
    <t>Seed</t>
  </si>
  <si>
    <t>Barley seed</t>
  </si>
  <si>
    <t>pounds</t>
  </si>
  <si>
    <t>Alfalfa seed</t>
  </si>
  <si>
    <t>Fertilization</t>
  </si>
  <si>
    <t>Nitrogen (34-0-0)</t>
  </si>
  <si>
    <t>Phosphate (11-52-0)</t>
  </si>
  <si>
    <t>Custom application</t>
  </si>
  <si>
    <t>Pesticides/herbicides</t>
  </si>
  <si>
    <t>2, 4-D Lo V Ester 6 lb</t>
  </si>
  <si>
    <t>pints</t>
  </si>
  <si>
    <t>Puma</t>
  </si>
  <si>
    <t>Irrigation (wheel line)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</si>
  <si>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</si>
  <si>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</si>
  <si>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</si>
  <si>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</si>
  <si>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</si>
  <si>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</si>
  <si>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</si>
  <si>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</si>
  <si>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</si>
  <si>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Custom combine</t>
  </si>
  <si>
    <t>Haul grain (custom)</t>
  </si>
  <si>
    <t>bushel</t>
  </si>
  <si>
    <t>Baling</t>
  </si>
  <si>
    <t>Haul/stack straw</t>
  </si>
  <si>
    <t>Interest on operating capital</t>
  </si>
  <si>
    <t>Ownership costs (excludes cost of land)</t>
  </si>
  <si>
    <t>Farm insurance</t>
  </si>
  <si>
    <t>Machinery ownership costs</t>
  </si>
  <si>
    <t>Irrigation equipment costs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</si>
  <si>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</si>
  <si>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</si>
  <si>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</si>
  <si>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</si>
  <si>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</si>
  <si>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1. Grain planted in late September and harvested in July.</t>
  </si>
  <si>
    <t>3. Machinery operating costs include: fuel, oil, repairs and labor.</t>
  </si>
  <si>
    <t>5. Machinery ownership costs include depreciation, interest, insurance, and housing.</t>
  </si>
  <si>
    <t>6. Irrigation water is pumped from a depth of 300 feet.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</si>
  <si>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</si>
  <si>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</si>
  <si>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Crop insurance (75% Yield, 100% Price)</t>
  </si>
  <si>
    <t>2. Interest computed on land preparation and planting costs for 10 months and fertilization/herbicide/irrigation costs for 6 months.</t>
  </si>
  <si>
    <t>4. Machinery ownership costs are allocated based on equipment used for each crop.</t>
  </si>
  <si>
    <t>Base Value</t>
  </si>
  <si>
    <t>Modify Colored Columns</t>
  </si>
  <si>
    <t>Costs and Returns per acre from establishing alfalfa after barley, 2006</t>
  </si>
  <si>
    <t>Budget prepared by: E. Bruce Godfrey, Cody Bingham and Mark Nelson</t>
  </si>
  <si>
    <t>Breakeven Table - Barley</t>
  </si>
  <si>
    <t>Net returns per acre above operating costs</t>
  </si>
  <si>
    <t>Yield</t>
  </si>
  <si>
    <t>Selling Price ($/Bu)</t>
  </si>
  <si>
    <t>(Bu/Ac)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</si>
</sst>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"/>
    <numFmt numFmtId="167" formatCode="0.00_);\(0.00\)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&quot;$&quot;#,##0.0"/>
    <numFmt numFmtId="172" formatCode="0.0"/>
    <numFmt numFmtId="173" formatCode="0.0%"/>
    <numFmt numFmtId="174" formatCode="_(* #,##0_);_(* \(#,##0\);_(* &quot;-&quot;?_);_(@_)"/>
    <numFmt numFmtId="175" formatCode="#,##0.000_);\(#,##0.000\)"/>
    <numFmt numFmtId="176" formatCode="0.000"/>
    <numFmt numFmtId="177" formatCode="0.000000"/>
    <numFmt numFmtId="178" formatCode="0.00000"/>
    <numFmt numFmtId="179" formatCode="0.0000"/>
    <numFmt numFmtId="180" formatCode="#,##0.0_);\(#,##0.0\)"/>
    <numFmt numFmtId="181" formatCode="#,##0.0"/>
    <numFmt numFmtId="182" formatCode="_(* #,##0.000_);_(* \(#,##0.000\);_(* &quot;-&quot;??_);_(@_)"/>
    <numFmt numFmtId="183" formatCode="_(* #,##0.00_);_(* \(#,##0.00\);_(* &quot;-&quot;?_);_(@_)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4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53" applyAlignment="1" applyProtection="1">
      <alignment/>
      <protection/>
    </xf>
    <xf numFmtId="0" fontId="5" fillId="0" borderId="0" xfId="0" applyFont="1" applyAlignment="1">
      <alignment/>
    </xf>
    <xf numFmtId="168" fontId="0" fillId="0" borderId="0" xfId="42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3" fontId="0" fillId="0" borderId="0" xfId="42" applyAlignment="1">
      <alignment/>
    </xf>
    <xf numFmtId="0" fontId="5" fillId="0" borderId="0" xfId="0" applyFont="1" applyAlignment="1">
      <alignment horizontal="right"/>
    </xf>
    <xf numFmtId="169" fontId="0" fillId="0" borderId="0" xfId="42" applyNumberFormat="1" applyAlignment="1">
      <alignment/>
    </xf>
    <xf numFmtId="43" fontId="0" fillId="0" borderId="0" xfId="42" applyNumberFormat="1" applyAlignment="1">
      <alignment/>
    </xf>
    <xf numFmtId="169" fontId="0" fillId="0" borderId="0" xfId="42" applyNumberFormat="1" applyAlignment="1">
      <alignment/>
    </xf>
    <xf numFmtId="10" fontId="0" fillId="0" borderId="0" xfId="0" applyNumberFormat="1" applyAlignment="1">
      <alignment/>
    </xf>
    <xf numFmtId="1" fontId="0" fillId="0" borderId="0" xfId="42" applyNumberFormat="1" applyAlignment="1">
      <alignment/>
    </xf>
    <xf numFmtId="164" fontId="0" fillId="0" borderId="0" xfId="0" applyNumberFormat="1" applyAlignment="1">
      <alignment horizontal="right"/>
    </xf>
    <xf numFmtId="2" fontId="0" fillId="0" borderId="0" xfId="42" applyNumberForma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33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0" customWidth="1"/>
    <col min="6" max="8" width="11.7109375" style="0" customWidth="1"/>
    <col min="9" max="9" width="12.7109375" style="0" customWidth="1"/>
  </cols>
  <sheetData>
    <row r="1" ht="15">
      <c r="A1" s="1" t="s">
        <v>59</v>
      </c>
    </row>
    <row r="2" spans="1:10" ht="15">
      <c r="A2" s="1" t="s">
        <v>60</v>
      </c>
      <c r="I2" s="27" t="s">
        <v>65</v>
      </c>
      <c r="J2" s="27"/>
    </row>
    <row r="3" ht="15.75">
      <c r="B3" s="2" t="s">
        <v>66</v>
      </c>
    </row>
    <row r="4" spans="1:2" ht="15.75">
      <c r="A4" s="3"/>
      <c r="B4" s="2" t="s">
        <v>0</v>
      </c>
    </row>
    <row r="5" spans="5:9" ht="12.75">
      <c r="E5" s="30" t="s">
        <v>1</v>
      </c>
      <c r="F5" s="28" t="s">
        <v>2</v>
      </c>
      <c r="G5" s="30" t="s">
        <v>3</v>
      </c>
      <c r="H5" s="28" t="s">
        <v>4</v>
      </c>
      <c r="I5" s="28" t="s">
        <v>64</v>
      </c>
    </row>
    <row r="6" spans="2:9" ht="12.75">
      <c r="B6" s="4" t="s">
        <v>5</v>
      </c>
      <c r="E6" s="31"/>
      <c r="F6" s="29"/>
      <c r="G6" s="31"/>
      <c r="H6" s="29"/>
      <c r="I6" s="29"/>
    </row>
    <row r="7" spans="3:9" ht="12.75">
      <c r="C7" t="s">
        <v>6</v>
      </c>
      <c r="E7" s="5">
        <v>82.3</v>
      </c>
      <c r="F7" s="6" t="s">
        <v>7</v>
      </c>
      <c r="G7" s="7">
        <v>2.2659999999999996</v>
      </c>
      <c r="H7" s="7">
        <f>E7*G7</f>
        <v>186.49179999999996</v>
      </c>
      <c r="I7" s="15">
        <v>186.49</v>
      </c>
    </row>
    <row r="8" spans="3:9" ht="12.75">
      <c r="C8" t="s">
        <v>8</v>
      </c>
      <c r="E8" s="8">
        <v>0.75</v>
      </c>
      <c r="F8" s="6" t="s">
        <v>9</v>
      </c>
      <c r="G8" s="7">
        <v>43</v>
      </c>
      <c r="H8" s="7">
        <f>E8*G8</f>
        <v>32.25</v>
      </c>
      <c r="I8" s="15">
        <v>32.25</v>
      </c>
    </row>
    <row r="9" spans="4:9" ht="12.75">
      <c r="D9" s="9" t="s">
        <v>10</v>
      </c>
      <c r="E9" s="8"/>
      <c r="F9" s="6"/>
      <c r="G9" s="7"/>
      <c r="H9" s="7">
        <f>H7+H8</f>
        <v>218.74179999999996</v>
      </c>
      <c r="I9" s="15">
        <v>218.74</v>
      </c>
    </row>
    <row r="10" spans="2:9" ht="12.75">
      <c r="B10" s="4" t="s">
        <v>11</v>
      </c>
      <c r="E10" s="8"/>
      <c r="F10" s="6"/>
      <c r="G10" s="7"/>
      <c r="H10" s="7"/>
      <c r="I10" s="15"/>
    </row>
    <row r="11" spans="3:9" ht="12.75">
      <c r="C11" t="s">
        <v>12</v>
      </c>
      <c r="E11" s="8"/>
      <c r="F11" s="6"/>
      <c r="G11" s="7"/>
      <c r="H11" s="7"/>
      <c r="I11" s="15"/>
    </row>
    <row r="12" spans="4:9" ht="12.75">
      <c r="D12" t="s">
        <v>13</v>
      </c>
      <c r="E12" s="10">
        <v>1</v>
      </c>
      <c r="F12" s="6" t="s">
        <v>14</v>
      </c>
      <c r="G12" s="7">
        <v>5.884155853658537</v>
      </c>
      <c r="H12" s="7">
        <f>E12*G12</f>
        <v>5.884155853658537</v>
      </c>
      <c r="I12" s="15">
        <v>5.88</v>
      </c>
    </row>
    <row r="13" spans="4:9" ht="12.75">
      <c r="D13" t="s">
        <v>15</v>
      </c>
      <c r="E13" s="10">
        <v>2</v>
      </c>
      <c r="F13" s="6" t="s">
        <v>14</v>
      </c>
      <c r="G13" s="7">
        <v>3.6392233333333333</v>
      </c>
      <c r="H13" s="7">
        <f>E13*G13</f>
        <v>7.2784466666666665</v>
      </c>
      <c r="I13" s="15">
        <v>7.28</v>
      </c>
    </row>
    <row r="14" spans="4:9" ht="12.75">
      <c r="D14" t="s">
        <v>16</v>
      </c>
      <c r="E14" s="10">
        <v>1</v>
      </c>
      <c r="F14" s="6" t="s">
        <v>14</v>
      </c>
      <c r="G14" s="7">
        <v>3.7347136249999995</v>
      </c>
      <c r="H14" s="7">
        <f>E14*G14</f>
        <v>3.7347136249999995</v>
      </c>
      <c r="I14" s="15">
        <v>3.73</v>
      </c>
    </row>
    <row r="15" spans="3:9" ht="12.75">
      <c r="C15" t="s">
        <v>17</v>
      </c>
      <c r="E15" s="10">
        <v>1</v>
      </c>
      <c r="F15" s="6" t="s">
        <v>14</v>
      </c>
      <c r="G15" s="7">
        <v>2.962504875</v>
      </c>
      <c r="H15" s="7">
        <f>E15*G15</f>
        <v>2.962504875</v>
      </c>
      <c r="I15" s="15">
        <v>2.96</v>
      </c>
    </row>
    <row r="16" spans="3:9" ht="12.75">
      <c r="C16" t="s">
        <v>18</v>
      </c>
      <c r="E16" s="8"/>
      <c r="F16" s="6"/>
      <c r="G16" s="7"/>
      <c r="H16" s="7"/>
      <c r="I16" s="15"/>
    </row>
    <row r="17" spans="4:9" ht="12.75">
      <c r="D17" t="s">
        <v>19</v>
      </c>
      <c r="E17" s="10">
        <v>90</v>
      </c>
      <c r="F17" s="6" t="s">
        <v>20</v>
      </c>
      <c r="G17" s="7">
        <v>0.17</v>
      </c>
      <c r="H17" s="7">
        <f>E17*G17</f>
        <v>15.3</v>
      </c>
      <c r="I17" s="15">
        <v>15.3</v>
      </c>
    </row>
    <row r="18" spans="4:9" ht="12.75">
      <c r="D18" t="s">
        <v>21</v>
      </c>
      <c r="E18" s="10">
        <v>12</v>
      </c>
      <c r="F18" s="6" t="s">
        <v>20</v>
      </c>
      <c r="G18" s="7">
        <v>2.52</v>
      </c>
      <c r="H18" s="7">
        <f>E18*G18</f>
        <v>30.240000000000002</v>
      </c>
      <c r="I18" s="15">
        <v>30.24</v>
      </c>
    </row>
    <row r="19" spans="3:9" ht="12.75">
      <c r="C19" t="s">
        <v>22</v>
      </c>
      <c r="E19" s="8"/>
      <c r="F19" s="6"/>
      <c r="G19" s="7"/>
      <c r="H19" s="7"/>
      <c r="I19" s="15"/>
    </row>
    <row r="20" spans="4:9" ht="12.75">
      <c r="D20" t="s">
        <v>23</v>
      </c>
      <c r="E20" s="10">
        <v>205</v>
      </c>
      <c r="F20" s="6" t="s">
        <v>20</v>
      </c>
      <c r="G20" s="7">
        <v>0.1785</v>
      </c>
      <c r="H20" s="7">
        <f>E20*G20</f>
        <v>36.5925</v>
      </c>
      <c r="I20" s="15">
        <v>36.59</v>
      </c>
    </row>
    <row r="21" spans="4:9" ht="12.75">
      <c r="D21" t="s">
        <v>24</v>
      </c>
      <c r="E21" s="10">
        <v>48</v>
      </c>
      <c r="F21" s="6" t="s">
        <v>20</v>
      </c>
      <c r="G21" s="7">
        <v>0.1785</v>
      </c>
      <c r="H21" s="7">
        <f>E21*G21</f>
        <v>8.568</v>
      </c>
      <c r="I21" s="15">
        <v>8.57</v>
      </c>
    </row>
    <row r="22" spans="4:9" ht="12.75">
      <c r="D22" t="s">
        <v>25</v>
      </c>
      <c r="E22" s="10">
        <v>1</v>
      </c>
      <c r="F22" s="6" t="s">
        <v>14</v>
      </c>
      <c r="G22" s="7">
        <v>7.82</v>
      </c>
      <c r="H22" s="7">
        <f>E22*G22</f>
        <v>7.82</v>
      </c>
      <c r="I22" s="15">
        <v>7.82</v>
      </c>
    </row>
    <row r="23" spans="3:9" ht="12.75">
      <c r="C23" t="s">
        <v>26</v>
      </c>
      <c r="E23" s="8"/>
      <c r="F23" s="6"/>
      <c r="G23" s="7"/>
      <c r="H23" s="7"/>
      <c r="I23" s="15"/>
    </row>
    <row r="24" spans="4:9" ht="12.75">
      <c r="D24" t="s">
        <v>27</v>
      </c>
      <c r="E24" s="8">
        <v>0</v>
      </c>
      <c r="F24" s="6" t="s">
        <v>28</v>
      </c>
      <c r="G24" s="7">
        <v>2.7495</v>
      </c>
      <c r="H24" s="7">
        <f>E24*G24</f>
        <v>0</v>
      </c>
      <c r="I24" s="15">
        <v>0</v>
      </c>
    </row>
    <row r="25" spans="4:9" ht="12.75">
      <c r="D25" t="s">
        <v>29</v>
      </c>
      <c r="E25" s="8">
        <v>0.67</v>
      </c>
      <c r="F25" s="6" t="s">
        <v>28</v>
      </c>
      <c r="G25" s="7">
        <v>25</v>
      </c>
      <c r="H25" s="7">
        <f>E25*G25</f>
        <v>16.75</v>
      </c>
      <c r="I25" s="15">
        <v>16.75</v>
      </c>
    </row>
    <row r="26" spans="4:9" ht="12.75">
      <c r="D26" t="s">
        <v>25</v>
      </c>
      <c r="E26" s="10">
        <v>1</v>
      </c>
      <c r="F26" s="6" t="s">
        <v>14</v>
      </c>
      <c r="G26" s="7">
        <v>7.82</v>
      </c>
      <c r="H26" s="7">
        <f>E26*G26</f>
        <v>7.82</v>
      </c>
      <c r="I26" s="15">
        <v>7.82</v>
      </c>
    </row>
    <row r="27" spans="3:9" ht="12.75">
      <c r="C27" t="s">
        <v>30</v>
      </c>
      <c r="E27" s="10">
        <v>4</v>
      </c>
      <c r="F27" s="6" t="s">
        <v>31</v>
      </c>
      <c r="G27" s="7"/>
      <c r="H27" s="7"/>
      <c r="I27" s="15"/>
    </row>
    <row r="28" spans="4:9" ht="12.75">
      <c r="D28" t="s">
        <v>32</v>
      </c>
      <c r="E28" s="11">
        <v>1.3333333333333333</v>
      </c>
      <c r="F28" s="6" t="s">
        <v>33</v>
      </c>
      <c r="G28" s="7">
        <v>10</v>
      </c>
      <c r="H28" s="7">
        <f>E28*G28</f>
        <v>13.333333333333332</v>
      </c>
      <c r="I28" s="15">
        <v>13.33</v>
      </c>
    </row>
    <row r="29" spans="4:9" ht="12.75">
      <c r="D29" t="s">
        <v>34</v>
      </c>
      <c r="E29" s="10">
        <v>1</v>
      </c>
      <c r="F29" s="6" t="s">
        <v>35</v>
      </c>
      <c r="G29" s="7">
        <v>10</v>
      </c>
      <c r="H29" s="7">
        <f>E29*G29</f>
        <v>10</v>
      </c>
      <c r="I29" s="15">
        <v>10</v>
      </c>
    </row>
    <row r="30" spans="4:9" ht="12.75">
      <c r="D30" t="s">
        <v>36</v>
      </c>
      <c r="E30" s="10">
        <v>1</v>
      </c>
      <c r="F30" s="6" t="s">
        <v>14</v>
      </c>
      <c r="G30" s="7">
        <v>2.3</v>
      </c>
      <c r="H30" s="7">
        <f>E30*G30</f>
        <v>2.3</v>
      </c>
      <c r="I30" s="15">
        <v>2.3</v>
      </c>
    </row>
    <row r="31" spans="4:9" ht="12.75">
      <c r="D31" t="s">
        <v>37</v>
      </c>
      <c r="E31" s="10">
        <v>32</v>
      </c>
      <c r="F31" s="6" t="s">
        <v>38</v>
      </c>
      <c r="G31" s="7">
        <v>0</v>
      </c>
      <c r="H31" s="7">
        <f>E31*G31</f>
        <v>0</v>
      </c>
      <c r="I31" s="15">
        <v>0</v>
      </c>
    </row>
    <row r="32" spans="3:9" ht="12.75">
      <c r="C32" t="s">
        <v>39</v>
      </c>
      <c r="E32" s="8"/>
      <c r="F32" s="6"/>
      <c r="G32" s="7"/>
      <c r="H32" s="7"/>
      <c r="I32" s="15"/>
    </row>
    <row r="33" spans="4:9" ht="12.75">
      <c r="D33" t="s">
        <v>40</v>
      </c>
      <c r="E33" s="10">
        <v>1</v>
      </c>
      <c r="F33" s="6" t="s">
        <v>14</v>
      </c>
      <c r="G33" s="7">
        <v>26</v>
      </c>
      <c r="H33" s="7">
        <f>E33*G33</f>
        <v>26</v>
      </c>
      <c r="I33" s="15">
        <v>26</v>
      </c>
    </row>
    <row r="34" spans="4:9" ht="12.75">
      <c r="D34" t="s">
        <v>41</v>
      </c>
      <c r="E34" s="5">
        <f>E7</f>
        <v>82.3</v>
      </c>
      <c r="F34" s="6" t="s">
        <v>42</v>
      </c>
      <c r="G34" s="7">
        <v>0.06</v>
      </c>
      <c r="H34" s="7">
        <f>E34*G34</f>
        <v>4.938</v>
      </c>
      <c r="I34" s="15">
        <v>4.94</v>
      </c>
    </row>
    <row r="35" spans="4:9" ht="12.75">
      <c r="D35" t="s">
        <v>43</v>
      </c>
      <c r="E35" s="16">
        <v>0.75</v>
      </c>
      <c r="F35" s="6" t="s">
        <v>9</v>
      </c>
      <c r="G35" s="7">
        <v>4.79</v>
      </c>
      <c r="H35" s="7">
        <f>E35*G35</f>
        <v>3.5925000000000002</v>
      </c>
      <c r="I35" s="15">
        <v>3.59</v>
      </c>
    </row>
    <row r="36" spans="4:9" ht="12.75">
      <c r="D36" t="s">
        <v>44</v>
      </c>
      <c r="E36" s="16">
        <v>0.75</v>
      </c>
      <c r="F36" s="6" t="s">
        <v>9</v>
      </c>
      <c r="G36" s="7">
        <v>3.63</v>
      </c>
      <c r="H36" s="7">
        <f>E36*G36</f>
        <v>2.7225</v>
      </c>
      <c r="I36" s="15">
        <v>2.72</v>
      </c>
    </row>
    <row r="37" spans="3:9" ht="12.75">
      <c r="C37" t="s">
        <v>61</v>
      </c>
      <c r="E37" s="14">
        <v>1</v>
      </c>
      <c r="F37" s="6" t="s">
        <v>14</v>
      </c>
      <c r="G37" s="7">
        <v>5.63</v>
      </c>
      <c r="H37" s="7">
        <f>E37*G37</f>
        <v>5.63</v>
      </c>
      <c r="I37" s="15">
        <v>5.63</v>
      </c>
    </row>
    <row r="38" spans="3:9" ht="12.75">
      <c r="C38" t="s">
        <v>45</v>
      </c>
      <c r="E38" s="12"/>
      <c r="F38" s="6"/>
      <c r="G38" s="13">
        <v>0.0761</v>
      </c>
      <c r="H38" s="7">
        <f>(SUM(H12:H18)*G38*(10/12))+(SUM(H20:H31)*G38*(6/12))</f>
        <v>8.073583508038958</v>
      </c>
      <c r="I38" s="15">
        <v>8.07</v>
      </c>
    </row>
    <row r="39" spans="4:9" ht="12.75">
      <c r="D39" s="9" t="s">
        <v>10</v>
      </c>
      <c r="E39" s="10"/>
      <c r="F39" s="6"/>
      <c r="H39" s="7">
        <f>SUM(H12:H38)</f>
        <v>219.5402378616975</v>
      </c>
      <c r="I39" s="15">
        <v>220.21</v>
      </c>
    </row>
    <row r="40" spans="5:9" ht="12.75">
      <c r="E40" s="10"/>
      <c r="F40" s="6"/>
      <c r="H40" s="7"/>
      <c r="I40" s="15"/>
    </row>
    <row r="41" spans="2:9" ht="12.75">
      <c r="B41" t="s">
        <v>46</v>
      </c>
      <c r="E41" s="10"/>
      <c r="F41" s="6"/>
      <c r="H41" s="7">
        <f>SUM(H42:H44)</f>
        <v>82.78839003619431</v>
      </c>
      <c r="I41" s="15">
        <v>82.79</v>
      </c>
    </row>
    <row r="42" spans="3:9" ht="12.75">
      <c r="C42" t="s">
        <v>47</v>
      </c>
      <c r="E42" s="10">
        <v>1</v>
      </c>
      <c r="F42" s="6" t="s">
        <v>14</v>
      </c>
      <c r="G42" s="7">
        <v>2</v>
      </c>
      <c r="H42" s="7">
        <v>2</v>
      </c>
      <c r="I42" s="15">
        <v>2</v>
      </c>
    </row>
    <row r="43" spans="3:9" ht="12.75">
      <c r="C43" t="s">
        <v>48</v>
      </c>
      <c r="E43" s="10">
        <v>1</v>
      </c>
      <c r="F43" s="6" t="s">
        <v>14</v>
      </c>
      <c r="G43" s="7">
        <v>72.53839003619431</v>
      </c>
      <c r="H43" s="7">
        <f>E43*G43</f>
        <v>72.53839003619431</v>
      </c>
      <c r="I43" s="15">
        <v>72.54</v>
      </c>
    </row>
    <row r="44" spans="3:9" ht="12.75">
      <c r="C44" t="s">
        <v>49</v>
      </c>
      <c r="E44" s="10">
        <v>1</v>
      </c>
      <c r="F44" s="6" t="s">
        <v>14</v>
      </c>
      <c r="G44" s="7">
        <v>8.25</v>
      </c>
      <c r="H44" s="7">
        <v>8.25</v>
      </c>
      <c r="I44" s="15">
        <v>8.25</v>
      </c>
    </row>
    <row r="45" spans="4:9" ht="12.75">
      <c r="D45" s="9" t="s">
        <v>50</v>
      </c>
      <c r="F45" s="6"/>
      <c r="H45" s="7">
        <f>H39+H41</f>
        <v>302.3286278978918</v>
      </c>
      <c r="I45" s="15">
        <v>303</v>
      </c>
    </row>
    <row r="46" spans="8:9" ht="12.75">
      <c r="H46" s="7"/>
      <c r="I46" s="15"/>
    </row>
    <row r="47" spans="2:9" ht="12.75">
      <c r="B47" t="s">
        <v>51</v>
      </c>
      <c r="H47" s="7"/>
      <c r="I47" s="15"/>
    </row>
    <row r="48" spans="3:9" ht="12.75">
      <c r="C48" t="s">
        <v>52</v>
      </c>
      <c r="H48" s="7">
        <f>H9-H39</f>
        <v>-0.7984378616975505</v>
      </c>
      <c r="I48" s="15">
        <v>-1.47</v>
      </c>
    </row>
    <row r="49" spans="3:9" ht="12.75">
      <c r="C49" t="s">
        <v>53</v>
      </c>
      <c r="H49" s="7">
        <f>H9-H45</f>
        <v>-83.58682789789185</v>
      </c>
      <c r="I49" s="15">
        <v>-84.26</v>
      </c>
    </row>
    <row r="51" spans="5:10" ht="18">
      <c r="E51" s="32" t="s">
        <v>68</v>
      </c>
      <c r="F51" s="32"/>
      <c r="G51" s="32"/>
      <c r="H51" s="32"/>
      <c r="I51" s="32"/>
      <c r="J51" s="32"/>
    </row>
    <row r="52" spans="5:10" ht="12.75">
      <c r="E52" s="33" t="s">
        <v>69</v>
      </c>
      <c r="F52" s="33"/>
      <c r="G52" s="33"/>
      <c r="H52" s="33"/>
      <c r="I52" s="33"/>
      <c r="J52" s="33"/>
    </row>
    <row r="53" spans="5:10" ht="13.5" thickBot="1">
      <c r="E53" s="17"/>
      <c r="F53" s="17"/>
      <c r="G53" s="17"/>
      <c r="H53" s="17"/>
      <c r="I53" s="17"/>
      <c r="J53" s="17"/>
    </row>
    <row r="54" spans="5:10" ht="15">
      <c r="E54" s="18" t="s">
        <v>70</v>
      </c>
      <c r="F54" s="24" t="s">
        <v>71</v>
      </c>
      <c r="G54" s="25"/>
      <c r="H54" s="25"/>
      <c r="I54" s="25"/>
      <c r="J54" s="25"/>
    </row>
    <row r="55" spans="5:10" ht="15.75" thickBot="1">
      <c r="E55" s="19" t="s">
        <v>72</v>
      </c>
      <c r="F55" s="20">
        <f>G55-0.5</f>
        <v>1.2659999999999996</v>
      </c>
      <c r="G55" s="20">
        <f>H55-0.5</f>
        <v>1.7659999999999996</v>
      </c>
      <c r="H55" s="20">
        <f>G7</f>
        <v>2.2659999999999996</v>
      </c>
      <c r="I55" s="20">
        <f>H55+0.5</f>
        <v>2.7659999999999996</v>
      </c>
      <c r="J55" s="20">
        <f>I55+0.5</f>
        <v>3.2659999999999996</v>
      </c>
    </row>
    <row r="56" spans="5:10" ht="12.75">
      <c r="E56" s="21">
        <f>E57-5</f>
        <v>67.3</v>
      </c>
      <c r="F56" s="22">
        <f>F$55*$E56+$H$8-(SUM($H$12:$H$33)+SUM($H$35:$H$38)+$E56*($G$34))</f>
        <v>-101.18843786169757</v>
      </c>
      <c r="G56" s="22">
        <f>G$55*$E56+$H$8-(SUM($H$12:$H$33)+SUM($H$35:$H$38)+$E56*($G$34))</f>
        <v>-67.53843786169756</v>
      </c>
      <c r="H56" s="22">
        <f>H$55*$E56+$H$8-(SUM($H$12:$H$33)+SUM($H$35:$H$38)+$E56*($G$34))</f>
        <v>-33.888437861697554</v>
      </c>
      <c r="I56" s="22">
        <f>I$55*$E56+$H$8-(SUM($H$12:$H$33)+SUM($H$35:$H$38)+$E56*($G$34))</f>
        <v>-0.23843786169757664</v>
      </c>
      <c r="J56" s="22">
        <f>J$55*$E56+$H$8-(SUM($H$12:$H$33)+SUM($H$35:$H$38)+$E56*($G$34))</f>
        <v>33.41156213830243</v>
      </c>
    </row>
    <row r="57" spans="5:10" ht="12.75">
      <c r="E57" s="21">
        <f>E58-5</f>
        <v>72.3</v>
      </c>
      <c r="F57" s="22">
        <f aca="true" t="shared" si="0" ref="F57:J62">F$55*$E57+$H$8-(SUM($H$12:$H$33)+SUM($H$35:$H$38)+$E57*($G$34))</f>
        <v>-95.15843786169755</v>
      </c>
      <c r="G57" s="22">
        <f t="shared" si="0"/>
        <v>-59.00843786169756</v>
      </c>
      <c r="H57" s="22">
        <f t="shared" si="0"/>
        <v>-22.858437861697553</v>
      </c>
      <c r="I57" s="22">
        <f t="shared" si="0"/>
        <v>13.291562138302453</v>
      </c>
      <c r="J57" s="22">
        <f t="shared" si="0"/>
        <v>49.44156213830249</v>
      </c>
    </row>
    <row r="58" spans="5:10" ht="12.75" customHeight="1">
      <c r="E58" s="21">
        <f>E59-5</f>
        <v>77.3</v>
      </c>
      <c r="F58" s="22">
        <f t="shared" si="0"/>
        <v>-89.12843786169756</v>
      </c>
      <c r="G58" s="22">
        <f t="shared" si="0"/>
        <v>-50.47843786169756</v>
      </c>
      <c r="H58" s="22">
        <f t="shared" si="0"/>
        <v>-11.828437861697552</v>
      </c>
      <c r="I58" s="22">
        <f t="shared" si="0"/>
        <v>26.821562138302426</v>
      </c>
      <c r="J58" s="22">
        <f t="shared" si="0"/>
        <v>65.4715621383024</v>
      </c>
    </row>
    <row r="59" spans="5:10" ht="12.75">
      <c r="E59" s="21">
        <f>E7</f>
        <v>82.3</v>
      </c>
      <c r="F59" s="22">
        <f t="shared" si="0"/>
        <v>-83.09843786169756</v>
      </c>
      <c r="G59" s="22">
        <f t="shared" si="0"/>
        <v>-41.948437861697556</v>
      </c>
      <c r="H59" s="23">
        <f t="shared" si="0"/>
        <v>-0.7984378616975505</v>
      </c>
      <c r="I59" s="22">
        <f t="shared" si="0"/>
        <v>40.351562138302484</v>
      </c>
      <c r="J59" s="22">
        <f t="shared" si="0"/>
        <v>81.50156213830246</v>
      </c>
    </row>
    <row r="60" spans="5:10" ht="12.75">
      <c r="E60" s="21">
        <f>E59+5</f>
        <v>87.3</v>
      </c>
      <c r="F60" s="22">
        <f t="shared" si="0"/>
        <v>-77.06843786169756</v>
      </c>
      <c r="G60" s="22">
        <f t="shared" si="0"/>
        <v>-33.418437861697555</v>
      </c>
      <c r="H60" s="22">
        <f t="shared" si="0"/>
        <v>10.23156213830245</v>
      </c>
      <c r="I60" s="22">
        <f t="shared" si="0"/>
        <v>53.8815621383024</v>
      </c>
      <c r="J60" s="22">
        <f t="shared" si="0"/>
        <v>97.53156213830243</v>
      </c>
    </row>
    <row r="61" spans="5:10" ht="12.75">
      <c r="E61" s="21">
        <f>E60+5</f>
        <v>92.3</v>
      </c>
      <c r="F61" s="22">
        <f t="shared" si="0"/>
        <v>-71.03843786169756</v>
      </c>
      <c r="G61" s="22">
        <f t="shared" si="0"/>
        <v>-24.888437861697582</v>
      </c>
      <c r="H61" s="22">
        <f t="shared" si="0"/>
        <v>21.261562138302423</v>
      </c>
      <c r="I61" s="22">
        <f t="shared" si="0"/>
        <v>67.41156213830243</v>
      </c>
      <c r="J61" s="22">
        <f t="shared" si="0"/>
        <v>113.5615621383024</v>
      </c>
    </row>
    <row r="62" spans="5:10" ht="12.75">
      <c r="E62" s="21">
        <f>E61+5</f>
        <v>97.3</v>
      </c>
      <c r="F62" s="22">
        <f t="shared" si="0"/>
        <v>-65.00843786169756</v>
      </c>
      <c r="G62" s="22">
        <f t="shared" si="0"/>
        <v>-16.358437861697553</v>
      </c>
      <c r="H62" s="22">
        <f t="shared" si="0"/>
        <v>32.29156213830245</v>
      </c>
      <c r="I62" s="22">
        <f t="shared" si="0"/>
        <v>80.94156213830243</v>
      </c>
      <c r="J62" s="22">
        <f t="shared" si="0"/>
        <v>129.59156213830246</v>
      </c>
    </row>
    <row r="64" ht="12.75">
      <c r="B64" t="s">
        <v>54</v>
      </c>
    </row>
    <row r="65" spans="3:5" ht="12.75">
      <c r="C65" t="s">
        <v>55</v>
      </c>
      <c r="E65" s="13"/>
    </row>
    <row r="66" ht="12.75">
      <c r="C66" t="s">
        <v>62</v>
      </c>
    </row>
    <row r="67" ht="12.75">
      <c r="C67" t="s">
        <v>56</v>
      </c>
    </row>
    <row r="68" spans="3:7" ht="12.75">
      <c r="C68" s="26" t="s">
        <v>63</v>
      </c>
      <c r="D68" s="26"/>
      <c r="E68" s="26"/>
      <c r="F68" s="26"/>
      <c r="G68" s="26"/>
    </row>
    <row r="69" spans="3:5" ht="12.75">
      <c r="C69" t="s">
        <v>57</v>
      </c>
      <c r="E69" s="8"/>
    </row>
    <row r="70" spans="3:5" ht="12.75">
      <c r="C70" t="s">
        <v>58</v>
      </c>
      <c r="E70" s="8"/>
    </row>
    <row r="71" ht="12.75">
      <c r="E71" s="8"/>
    </row>
    <row r="72" spans="2:9" ht="12.75">
      <c r="B72" s="26" t="s">
        <v>67</v>
      </c>
      <c r="C72" s="26"/>
      <c r="D72" s="26"/>
      <c r="E72" s="26"/>
      <c r="F72" s="26"/>
      <c r="G72" s="26"/>
      <c r="H72" s="26"/>
      <c r="I72" s="26"/>
    </row>
    <row r="73" ht="12.75">
      <c r="E73" s="8"/>
    </row>
    <row r="74" ht="12.75">
      <c r="E74" s="8"/>
    </row>
  </sheetData>
  <sheetProtection/>
  <mergeCells count="11">
    <mergeCell ref="E52:J52"/>
    <mergeCell ref="F54:J54"/>
    <mergeCell ref="B72:I72"/>
    <mergeCell ref="I2:J2"/>
    <mergeCell ref="I5:I6"/>
    <mergeCell ref="E5:E6"/>
    <mergeCell ref="F5:F6"/>
    <mergeCell ref="G5:G6"/>
    <mergeCell ref="H5:H6"/>
    <mergeCell ref="C68:G68"/>
    <mergeCell ref="E51:J51"/>
  </mergeCells>
  <printOptions/>
  <pageMargins left="0.75" right="0.75" top="1" bottom="1" header="0.5" footer="0.5"/>
  <pageSetup fitToHeight="1" fitToWidth="1" horizontalDpi="300" verticalDpi="300" orientation="portrait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Bingham</dc:creator>
  <cp:keywords/>
  <dc:description/>
  <cp:lastModifiedBy>Sarah Drollette</cp:lastModifiedBy>
  <dcterms:created xsi:type="dcterms:W3CDTF">2006-03-10T22:41:52Z</dcterms:created>
  <dcterms:modified xsi:type="dcterms:W3CDTF">2010-08-11T19:54:44Z</dcterms:modified>
  <cp:category/>
  <cp:version/>
  <cp:contentType/>
  <cp:contentStatus/>
</cp:coreProperties>
</file>