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uby Ward\Desktop\2020 other work\WSARE county agent pdp\financial presentations\"/>
    </mc:Choice>
  </mc:AlternateContent>
  <xr:revisionPtr revIDLastSave="0" documentId="13_ncr:1_{983F1BB9-BE46-4144-9473-683C798B2FAD}" xr6:coauthVersionLast="36" xr6:coauthVersionMax="36" xr10:uidLastSave="{00000000-0000-0000-0000-000000000000}"/>
  <bookViews>
    <workbookView xWindow="0" yWindow="0" windowWidth="21531" windowHeight="11254" activeTab="2" xr2:uid="{00000000-000D-0000-FFFF-FFFF00000000}"/>
  </bookViews>
  <sheets>
    <sheet name="Farm budget template" sheetId="9" r:id="rId1"/>
    <sheet name="Food Product budget template" sheetId="1" r:id="rId2"/>
    <sheet name="raspberry jam (2)" sheetId="11" r:id="rId3"/>
    <sheet name="raspberry jam" sheetId="10" r:id="rId4"/>
    <sheet name="Small Farm no labor land" sheetId="7" r:id="rId5"/>
    <sheet name="Small Farm no labor" sheetId="6" r:id="rId6"/>
    <sheet name="Small Farm full cost" sheetId="4" r:id="rId7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11" l="1"/>
  <c r="F20" i="11"/>
  <c r="F19" i="11"/>
  <c r="F18" i="11"/>
  <c r="F14" i="11"/>
  <c r="F16" i="11" s="1"/>
  <c r="N11" i="11"/>
  <c r="F11" i="11"/>
  <c r="F10" i="11"/>
  <c r="F9" i="11"/>
  <c r="F8" i="11"/>
  <c r="P6" i="11"/>
  <c r="O6" i="11"/>
  <c r="O5" i="11"/>
  <c r="F4" i="11"/>
  <c r="F5" i="11" s="1"/>
  <c r="D11" i="10"/>
  <c r="F11" i="10" s="1"/>
  <c r="G11" i="10" s="1"/>
  <c r="D10" i="10"/>
  <c r="F10" i="10" s="1"/>
  <c r="D9" i="10"/>
  <c r="F9" i="10" s="1"/>
  <c r="O6" i="10"/>
  <c r="O5" i="10"/>
  <c r="D8" i="10"/>
  <c r="N11" i="10"/>
  <c r="P6" i="10"/>
  <c r="G5" i="10"/>
  <c r="G13" i="10"/>
  <c r="G15" i="10"/>
  <c r="G17" i="10"/>
  <c r="G18" i="10"/>
  <c r="G19" i="10"/>
  <c r="G20" i="10"/>
  <c r="G21" i="10"/>
  <c r="G24" i="10"/>
  <c r="F24" i="10"/>
  <c r="F20" i="10"/>
  <c r="F19" i="10"/>
  <c r="F18" i="10"/>
  <c r="D14" i="10"/>
  <c r="F14" i="10" s="1"/>
  <c r="F8" i="10"/>
  <c r="F4" i="10"/>
  <c r="F5" i="10" s="1"/>
  <c r="H18" i="10" s="1"/>
  <c r="D71" i="9"/>
  <c r="E63" i="9"/>
  <c r="E62" i="9"/>
  <c r="F62" i="9" s="1"/>
  <c r="E61" i="9"/>
  <c r="E57" i="9"/>
  <c r="F57" i="9" s="1"/>
  <c r="E56" i="9"/>
  <c r="F56" i="9" s="1"/>
  <c r="E55" i="9"/>
  <c r="F55" i="9" s="1"/>
  <c r="E54" i="9"/>
  <c r="F54" i="9" s="1"/>
  <c r="E53" i="9"/>
  <c r="E58" i="9" s="1"/>
  <c r="E50" i="9"/>
  <c r="E49" i="9"/>
  <c r="F49" i="9" s="1"/>
  <c r="E48" i="9"/>
  <c r="E47" i="9"/>
  <c r="F47" i="9" s="1"/>
  <c r="E46" i="9"/>
  <c r="F46" i="9" s="1"/>
  <c r="E42" i="9"/>
  <c r="F42" i="9" s="1"/>
  <c r="E41" i="9"/>
  <c r="E43" i="9" s="1"/>
  <c r="F43" i="9" s="1"/>
  <c r="E38" i="9"/>
  <c r="E37" i="9"/>
  <c r="E36" i="9"/>
  <c r="F36" i="9" s="1"/>
  <c r="E35" i="9"/>
  <c r="E31" i="9"/>
  <c r="F31" i="9" s="1"/>
  <c r="E30" i="9"/>
  <c r="E32" i="9" s="1"/>
  <c r="F32" i="9" s="1"/>
  <c r="E26" i="9"/>
  <c r="F26" i="9" s="1"/>
  <c r="E25" i="9"/>
  <c r="F25" i="9" s="1"/>
  <c r="E24" i="9"/>
  <c r="E23" i="9"/>
  <c r="E27" i="9" s="1"/>
  <c r="E19" i="9"/>
  <c r="F19" i="9" s="1"/>
  <c r="E18" i="9"/>
  <c r="E17" i="9"/>
  <c r="F17" i="9" s="1"/>
  <c r="E16" i="9"/>
  <c r="F16" i="9" s="1"/>
  <c r="E15" i="9"/>
  <c r="E20" i="9" s="1"/>
  <c r="E10" i="9"/>
  <c r="F10" i="9" s="1"/>
  <c r="E9" i="9"/>
  <c r="E8" i="9"/>
  <c r="E7" i="9"/>
  <c r="F7" i="9" s="1"/>
  <c r="E6" i="9"/>
  <c r="E11" i="9" s="1"/>
  <c r="F12" i="11" l="1"/>
  <c r="F21" i="11"/>
  <c r="H5" i="10"/>
  <c r="H15" i="10"/>
  <c r="H24" i="10"/>
  <c r="H14" i="10"/>
  <c r="G14" i="10"/>
  <c r="H21" i="10"/>
  <c r="H20" i="10"/>
  <c r="H17" i="10"/>
  <c r="H4" i="10"/>
  <c r="H13" i="10"/>
  <c r="G4" i="10"/>
  <c r="H19" i="10"/>
  <c r="H8" i="10"/>
  <c r="H11" i="10"/>
  <c r="G10" i="10"/>
  <c r="H10" i="10"/>
  <c r="G9" i="10"/>
  <c r="H9" i="10"/>
  <c r="F12" i="10"/>
  <c r="G8" i="10"/>
  <c r="F21" i="10"/>
  <c r="F16" i="10"/>
  <c r="F20" i="9"/>
  <c r="F33" i="9"/>
  <c r="F64" i="9"/>
  <c r="F11" i="9"/>
  <c r="F34" i="9"/>
  <c r="F18" i="9"/>
  <c r="F35" i="9"/>
  <c r="F48" i="9"/>
  <c r="F61" i="9"/>
  <c r="F8" i="9"/>
  <c r="F27" i="9"/>
  <c r="F37" i="9"/>
  <c r="F50" i="9"/>
  <c r="F63" i="9"/>
  <c r="F9" i="9"/>
  <c r="F24" i="9"/>
  <c r="F38" i="9"/>
  <c r="F58" i="9"/>
  <c r="F6" i="9"/>
  <c r="F23" i="9"/>
  <c r="F30" i="9"/>
  <c r="F41" i="9"/>
  <c r="F53" i="9"/>
  <c r="F15" i="9"/>
  <c r="E65" i="9"/>
  <c r="F65" i="9" s="1"/>
  <c r="F22" i="11" l="1"/>
  <c r="H16" i="10"/>
  <c r="G16" i="10"/>
  <c r="H12" i="10"/>
  <c r="G12" i="10"/>
  <c r="F22" i="10"/>
  <c r="E67" i="9"/>
  <c r="F25" i="11" l="1"/>
  <c r="G22" i="10"/>
  <c r="H22" i="10"/>
  <c r="F25" i="10"/>
  <c r="F67" i="9"/>
  <c r="E69" i="9"/>
  <c r="F26" i="11" l="1"/>
  <c r="H25" i="10"/>
  <c r="G25" i="10"/>
  <c r="F26" i="10"/>
  <c r="E71" i="9"/>
  <c r="F71" i="9" s="1"/>
  <c r="F69" i="9"/>
  <c r="H26" i="10" l="1"/>
  <c r="G26" i="10"/>
  <c r="E73" i="9"/>
  <c r="F73" i="9" s="1"/>
  <c r="E6" i="1" l="1"/>
  <c r="D37" i="7" l="1"/>
  <c r="E29" i="7"/>
  <c r="E28" i="7"/>
  <c r="E27" i="7"/>
  <c r="E23" i="7"/>
  <c r="D22" i="7"/>
  <c r="E22" i="7" s="1"/>
  <c r="E21" i="7"/>
  <c r="D20" i="7"/>
  <c r="E20" i="7" s="1"/>
  <c r="E16" i="7"/>
  <c r="C15" i="7"/>
  <c r="E15" i="7" s="1"/>
  <c r="E14" i="7"/>
  <c r="E13" i="7"/>
  <c r="E12" i="7"/>
  <c r="E11" i="7"/>
  <c r="E7" i="7"/>
  <c r="C6" i="7"/>
  <c r="E6" i="7" s="1"/>
  <c r="E8" i="7" s="1"/>
  <c r="D37" i="6"/>
  <c r="E29" i="6"/>
  <c r="E28" i="6"/>
  <c r="E27" i="6"/>
  <c r="E23" i="6"/>
  <c r="E22" i="6"/>
  <c r="D22" i="6"/>
  <c r="E21" i="6"/>
  <c r="D20" i="6"/>
  <c r="E20" i="6" s="1"/>
  <c r="E16" i="6"/>
  <c r="C15" i="6"/>
  <c r="E15" i="6" s="1"/>
  <c r="E14" i="6"/>
  <c r="E13" i="6"/>
  <c r="E12" i="6"/>
  <c r="E11" i="6"/>
  <c r="E7" i="6"/>
  <c r="E6" i="6"/>
  <c r="C6" i="6"/>
  <c r="D22" i="4"/>
  <c r="D20" i="4"/>
  <c r="C15" i="4"/>
  <c r="C6" i="4"/>
  <c r="E31" i="6" l="1"/>
  <c r="F15" i="7"/>
  <c r="F29" i="7"/>
  <c r="F16" i="7"/>
  <c r="E31" i="7"/>
  <c r="F31" i="7" s="1"/>
  <c r="E24" i="7"/>
  <c r="F24" i="7" s="1"/>
  <c r="F20" i="7"/>
  <c r="F7" i="7"/>
  <c r="F6" i="7"/>
  <c r="F30" i="7"/>
  <c r="F14" i="7"/>
  <c r="F8" i="7"/>
  <c r="F21" i="7"/>
  <c r="F12" i="7"/>
  <c r="F11" i="7"/>
  <c r="F22" i="7"/>
  <c r="F23" i="7"/>
  <c r="F13" i="7"/>
  <c r="F28" i="7"/>
  <c r="F27" i="7"/>
  <c r="E17" i="7"/>
  <c r="E24" i="6"/>
  <c r="F11" i="6"/>
  <c r="E17" i="6"/>
  <c r="E8" i="6"/>
  <c r="F6" i="6" s="1"/>
  <c r="F17" i="7" l="1"/>
  <c r="E33" i="7"/>
  <c r="F27" i="6"/>
  <c r="F16" i="6"/>
  <c r="F30" i="6"/>
  <c r="F8" i="6"/>
  <c r="F13" i="6"/>
  <c r="F7" i="6"/>
  <c r="F28" i="6"/>
  <c r="F31" i="6"/>
  <c r="E33" i="6"/>
  <c r="F33" i="6" s="1"/>
  <c r="F17" i="6"/>
  <c r="F21" i="6"/>
  <c r="F22" i="6"/>
  <c r="F20" i="6"/>
  <c r="F14" i="6"/>
  <c r="F24" i="6"/>
  <c r="F29" i="6"/>
  <c r="F15" i="6"/>
  <c r="F12" i="6"/>
  <c r="F23" i="6"/>
  <c r="F33" i="7" l="1"/>
  <c r="E35" i="7"/>
  <c r="E35" i="6"/>
  <c r="F35" i="6" s="1"/>
  <c r="F35" i="7" l="1"/>
  <c r="E37" i="7"/>
  <c r="F37" i="7" s="1"/>
  <c r="E37" i="6"/>
  <c r="F37" i="6" s="1"/>
  <c r="E39" i="6"/>
  <c r="F39" i="6" s="1"/>
  <c r="E39" i="7" l="1"/>
  <c r="F39" i="7" s="1"/>
  <c r="D37" i="4" l="1"/>
  <c r="E29" i="4"/>
  <c r="E28" i="4"/>
  <c r="E27" i="4"/>
  <c r="E23" i="4"/>
  <c r="E22" i="4"/>
  <c r="E21" i="4"/>
  <c r="E20" i="4"/>
  <c r="E16" i="4"/>
  <c r="E15" i="4"/>
  <c r="E14" i="4"/>
  <c r="E13" i="4"/>
  <c r="E12" i="4"/>
  <c r="E11" i="4"/>
  <c r="E7" i="4"/>
  <c r="E6" i="4"/>
  <c r="E17" i="4" l="1"/>
  <c r="E8" i="4"/>
  <c r="E24" i="4"/>
  <c r="E31" i="4"/>
  <c r="E33" i="4" s="1"/>
  <c r="F17" i="4" l="1"/>
  <c r="F22" i="4"/>
  <c r="F27" i="4"/>
  <c r="F13" i="4"/>
  <c r="F16" i="4"/>
  <c r="F11" i="4"/>
  <c r="F14" i="4"/>
  <c r="F31" i="4"/>
  <c r="F8" i="4"/>
  <c r="F7" i="4"/>
  <c r="F12" i="4"/>
  <c r="F15" i="4"/>
  <c r="F29" i="4"/>
  <c r="F30" i="4"/>
  <c r="F23" i="4"/>
  <c r="F21" i="4"/>
  <c r="F20" i="4"/>
  <c r="F6" i="4"/>
  <c r="F28" i="4"/>
  <c r="F24" i="4"/>
  <c r="E7" i="1"/>
  <c r="E8" i="1" s="1"/>
  <c r="E12" i="1"/>
  <c r="E13" i="1"/>
  <c r="E14" i="1"/>
  <c r="E15" i="1"/>
  <c r="E16" i="1"/>
  <c r="E20" i="1"/>
  <c r="E21" i="1"/>
  <c r="E22" i="1"/>
  <c r="E23" i="1"/>
  <c r="E27" i="1"/>
  <c r="E29" i="1" s="1"/>
  <c r="E28" i="1"/>
  <c r="E32" i="1"/>
  <c r="E33" i="1"/>
  <c r="E34" i="1"/>
  <c r="E38" i="1"/>
  <c r="E39" i="1"/>
  <c r="E43" i="1"/>
  <c r="E44" i="1"/>
  <c r="E45" i="1"/>
  <c r="E46" i="1"/>
  <c r="E50" i="1"/>
  <c r="E51" i="1"/>
  <c r="E52" i="1"/>
  <c r="E53" i="1"/>
  <c r="E54" i="1"/>
  <c r="E58" i="1"/>
  <c r="E62" i="1" s="1"/>
  <c r="E59" i="1"/>
  <c r="E60" i="1"/>
  <c r="D68" i="1"/>
  <c r="E40" i="1" l="1"/>
  <c r="E35" i="1"/>
  <c r="E17" i="1"/>
  <c r="E47" i="1"/>
  <c r="E64" i="1" s="1"/>
  <c r="E55" i="1"/>
  <c r="F14" i="1"/>
  <c r="E24" i="1"/>
  <c r="F24" i="1" s="1"/>
  <c r="F60" i="1"/>
  <c r="F35" i="1"/>
  <c r="F59" i="1"/>
  <c r="F15" i="1"/>
  <c r="F33" i="4"/>
  <c r="E35" i="4"/>
  <c r="F54" i="1"/>
  <c r="F27" i="1"/>
  <c r="F28" i="1"/>
  <c r="F53" i="1"/>
  <c r="F38" i="1"/>
  <c r="F55" i="1"/>
  <c r="F17" i="1"/>
  <c r="F62" i="1"/>
  <c r="F20" i="1"/>
  <c r="F29" i="1"/>
  <c r="F61" i="1"/>
  <c r="F46" i="1"/>
  <c r="F45" i="1"/>
  <c r="F33" i="1"/>
  <c r="F13" i="1"/>
  <c r="F32" i="1"/>
  <c r="F12" i="1"/>
  <c r="F31" i="1"/>
  <c r="F52" i="1"/>
  <c r="F30" i="1"/>
  <c r="F51" i="1"/>
  <c r="F58" i="1"/>
  <c r="F34" i="1"/>
  <c r="F23" i="1"/>
  <c r="F44" i="1"/>
  <c r="F22" i="1"/>
  <c r="F21" i="1"/>
  <c r="F40" i="1"/>
  <c r="F39" i="1"/>
  <c r="F43" i="1"/>
  <c r="F6" i="1"/>
  <c r="F16" i="1"/>
  <c r="F50" i="1"/>
  <c r="F64" i="1" l="1"/>
  <c r="E66" i="1"/>
  <c r="F47" i="1"/>
  <c r="F7" i="1"/>
  <c r="F8" i="1"/>
  <c r="E37" i="4"/>
  <c r="F37" i="4" s="1"/>
  <c r="F35" i="4"/>
  <c r="E68" i="1"/>
  <c r="F68" i="1" s="1"/>
  <c r="F66" i="1"/>
  <c r="E70" i="1" l="1"/>
  <c r="F70" i="1" s="1"/>
  <c r="E39" i="4"/>
  <c r="F39" i="4" s="1"/>
</calcChain>
</file>

<file path=xl/sharedStrings.xml><?xml version="1.0" encoding="utf-8"?>
<sst xmlns="http://schemas.openxmlformats.org/spreadsheetml/2006/main" count="373" uniqueCount="126">
  <si>
    <t>Budget for Food Product</t>
  </si>
  <si>
    <t>Revenue</t>
  </si>
  <si>
    <t>Unit</t>
  </si>
  <si>
    <t>Price</t>
  </si>
  <si>
    <t>Quantity</t>
  </si>
  <si>
    <t>Total</t>
  </si>
  <si>
    <t>% of Reveue</t>
  </si>
  <si>
    <t>Product</t>
  </si>
  <si>
    <t>Individual product</t>
  </si>
  <si>
    <t>size of package</t>
  </si>
  <si>
    <t>price per unit</t>
  </si>
  <si>
    <t>number sold</t>
  </si>
  <si>
    <t>Total revenue</t>
  </si>
  <si>
    <t>Total Revenue</t>
  </si>
  <si>
    <t>Expenses</t>
  </si>
  <si>
    <t>total</t>
  </si>
  <si>
    <t>Ingredients / Materials</t>
  </si>
  <si>
    <t>Total ingredients cost</t>
  </si>
  <si>
    <t>Processing</t>
  </si>
  <si>
    <t>Total Processing Costs</t>
  </si>
  <si>
    <t>Packaging</t>
  </si>
  <si>
    <t>Total Packaging Costs</t>
  </si>
  <si>
    <t>Labeling</t>
  </si>
  <si>
    <t>Total Labeling Costs</t>
  </si>
  <si>
    <t>Storage</t>
  </si>
  <si>
    <t>Total Storage costs</t>
  </si>
  <si>
    <t>Labor</t>
  </si>
  <si>
    <t>Total Labor Costs</t>
  </si>
  <si>
    <t>Promotion</t>
  </si>
  <si>
    <t>Total Promotion Costs</t>
  </si>
  <si>
    <t>Distribution</t>
  </si>
  <si>
    <t>Total Distribution costs</t>
  </si>
  <si>
    <t>Total Expenses</t>
  </si>
  <si>
    <t>Net income before taxes (revenue minus expenses)</t>
  </si>
  <si>
    <t>Income and self employment taxes</t>
  </si>
  <si>
    <t>Net profit</t>
  </si>
  <si>
    <t>Note:  Net profit must be used to pay principal part of loans, purchase new equipment, add to working capital, and withdrawals for owners.</t>
  </si>
  <si>
    <t>Budget for Small Farm</t>
  </si>
  <si>
    <t>size of unit</t>
  </si>
  <si>
    <t>Fixed Costs</t>
  </si>
  <si>
    <t>Total Fixed costs</t>
  </si>
  <si>
    <t>CSA 18 week shares</t>
  </si>
  <si>
    <t>share</t>
  </si>
  <si>
    <t>custom tilling</t>
  </si>
  <si>
    <t>times</t>
  </si>
  <si>
    <t>Fertilizer</t>
  </si>
  <si>
    <t>Seed</t>
  </si>
  <si>
    <t>Bags/boxes</t>
  </si>
  <si>
    <t>Gas</t>
  </si>
  <si>
    <t>Total Inputs</t>
  </si>
  <si>
    <t>hours</t>
  </si>
  <si>
    <t>Pre-plant</t>
  </si>
  <si>
    <t>Plant</t>
  </si>
  <si>
    <t>Summer to Harvest (20 hr/wk)</t>
  </si>
  <si>
    <t>Land</t>
  </si>
  <si>
    <t>Equipment/tools</t>
  </si>
  <si>
    <t>pr year</t>
  </si>
  <si>
    <t>Budget for .5 ac Small Farm full cost</t>
  </si>
  <si>
    <t>Water</t>
  </si>
  <si>
    <t>Drip tape</t>
  </si>
  <si>
    <t>per year</t>
  </si>
  <si>
    <t>Water Share</t>
  </si>
  <si>
    <t>Inputs</t>
  </si>
  <si>
    <t>Soil Preparation</t>
  </si>
  <si>
    <t>Total Soil Prep.</t>
  </si>
  <si>
    <t>Planting</t>
  </si>
  <si>
    <t>Total Planting</t>
  </si>
  <si>
    <t>Maintenance</t>
  </si>
  <si>
    <t>Total Maintenance</t>
  </si>
  <si>
    <t>Harvest</t>
  </si>
  <si>
    <t>Total Harvest</t>
  </si>
  <si>
    <t>Total Packaging</t>
  </si>
  <si>
    <t>Marketing</t>
  </si>
  <si>
    <t>Total Marketing Costs</t>
  </si>
  <si>
    <t>Enterprise Budget Raspberry Jam</t>
  </si>
  <si>
    <t xml:space="preserve"> Price </t>
  </si>
  <si>
    <t xml:space="preserve"> Total </t>
  </si>
  <si>
    <t>Per Unit Total</t>
  </si>
  <si>
    <t>% of Revenue</t>
  </si>
  <si>
    <t xml:space="preserve"> price per unit </t>
  </si>
  <si>
    <t xml:space="preserve"> Total revenue </t>
  </si>
  <si>
    <t>Raspberry Jam</t>
  </si>
  <si>
    <t>8 oz. Jar</t>
  </si>
  <si>
    <t>Raspberries</t>
  </si>
  <si>
    <t>lbs</t>
  </si>
  <si>
    <t>Sugar</t>
  </si>
  <si>
    <t>Jars and Lids</t>
  </si>
  <si>
    <t>each</t>
  </si>
  <si>
    <t>Labels</t>
  </si>
  <si>
    <t>Production</t>
  </si>
  <si>
    <t>Selling</t>
  </si>
  <si>
    <t>Total Labor</t>
  </si>
  <si>
    <t>Transportation</t>
  </si>
  <si>
    <t>miles</t>
  </si>
  <si>
    <t>Booth Rental</t>
  </si>
  <si>
    <t>weeks</t>
  </si>
  <si>
    <t>Labor Selling</t>
  </si>
  <si>
    <t>Total Marketing</t>
  </si>
  <si>
    <t>Total Variable Costs</t>
  </si>
  <si>
    <t>Kitchen Rental</t>
  </si>
  <si>
    <t>half day</t>
  </si>
  <si>
    <t>Raspberry Jam Recipe</t>
  </si>
  <si>
    <t>https://nchfp.uga.edu/how/can_07/berry_jams.html</t>
  </si>
  <si>
    <t>Ingredient</t>
  </si>
  <si>
    <t>Volume</t>
  </si>
  <si>
    <t>Weight</t>
  </si>
  <si>
    <t>Price per lb</t>
  </si>
  <si>
    <t>9 cups</t>
  </si>
  <si>
    <t>4 lbs</t>
  </si>
  <si>
    <t>https://www.webstaurantstore.com/iqf-red-raspberries-5-lb-bag-case/877559686.html?utm_source=Google&amp;utm_medium=cpc&amp;utm_campaign=GoogleShopping&amp;gclid=EAIaIQobChMIgZXiqavS4AIV1rbACh1tVgOwEAQYASABEgI8YfD_BwE</t>
  </si>
  <si>
    <t>6 cups</t>
  </si>
  <si>
    <t>3 lbs</t>
  </si>
  <si>
    <t>https://www.webstaurantstore.com/domino-pure-cane-granulated-sugar-25-lb/104SUGDM25.html</t>
  </si>
  <si>
    <t>Makes 8 half-pint (8oz) jars</t>
  </si>
  <si>
    <t>Price per piece</t>
  </si>
  <si>
    <t>8oz Jars and Lids</t>
  </si>
  <si>
    <t>https://www.walmart.com/ip/Ball-Regular-Mouth-Glass-Mason-Jar-with-Lid-Band-8-Ounces-12-Count/14234954</t>
  </si>
  <si>
    <t>8 product labels</t>
  </si>
  <si>
    <t>https://www.avery.com/custom-printing/labels/calculator/sauce?shape=rectangle&amp;size=64269&amp;material=125&amp;qty=16&amp;gclid=EAIaIQobChMI0tvVhqzS4AIVCI7ICh1INg63EAkYASABEgLdp_D_BwE</t>
  </si>
  <si>
    <t>weight/jar</t>
  </si>
  <si>
    <t>Butchers Bunches</t>
  </si>
  <si>
    <t>Go to fair or farmers market</t>
  </si>
  <si>
    <t>10 weeks</t>
  </si>
  <si>
    <t>10 miles each trip</t>
  </si>
  <si>
    <t>6 hours each trip</t>
  </si>
  <si>
    <t>Kitchen rental $50 for half day, could use 5 half-days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</si>
</sst>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8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</font>
    <font>
      <u/>
      <sz val="10"/>
      <color indexed="12"/>
      <name val="Arial"/>
      <family val="2"/>
    </font>
    <font>
      <b/>
      <sz val="15"/>
      <color rgb="FF000000"/>
      <name val="Calibri"/>
      <family val="2"/>
    </font>
    <font>
      <b/>
      <u/>
      <sz val="12"/>
      <color rgb="FF000000"/>
      <name val="Calibri"/>
      <family val="2"/>
    </font>
    <font>
      <i/>
      <sz val="8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/>
    <xf numFmtId="0" fontId="0" fillId="0" borderId="0" xfId="0" applyFill="1"/>
    <xf numFmtId="0" fontId="2" fillId="2" borderId="4" xfId="0" applyFont="1" applyFill="1" applyBorder="1"/>
    <xf numFmtId="9" fontId="2" fillId="2" borderId="0" xfId="1" applyFont="1" applyFill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/>
    <xf numFmtId="0" fontId="2" fillId="0" borderId="0" xfId="0" applyFont="1" applyFill="1" applyBorder="1"/>
    <xf numFmtId="0" fontId="5" fillId="0" borderId="0" xfId="0" applyFont="1" applyFill="1" applyBorder="1" applyAlignment="1">
      <alignment horizontal="right"/>
    </xf>
    <xf numFmtId="9" fontId="0" fillId="0" borderId="0" xfId="1" applyFont="1"/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/>
    </xf>
    <xf numFmtId="164" fontId="2" fillId="0" borderId="0" xfId="0" applyNumberFormat="1" applyFont="1"/>
    <xf numFmtId="164" fontId="4" fillId="0" borderId="0" xfId="0" applyNumberFormat="1" applyFont="1" applyAlignment="1">
      <alignment horizontal="center" wrapText="1"/>
    </xf>
    <xf numFmtId="164" fontId="2" fillId="2" borderId="4" xfId="0" applyNumberFormat="1" applyFont="1" applyFill="1" applyBorder="1"/>
    <xf numFmtId="164" fontId="0" fillId="0" borderId="0" xfId="0" applyNumberFormat="1"/>
    <xf numFmtId="164" fontId="9" fillId="0" borderId="0" xfId="0" applyNumberFormat="1" applyFont="1"/>
    <xf numFmtId="164" fontId="2" fillId="0" borderId="0" xfId="0" applyNumberFormat="1" applyFont="1" applyFill="1" applyBorder="1"/>
    <xf numFmtId="164" fontId="2" fillId="0" borderId="4" xfId="0" applyNumberFormat="1" applyFont="1" applyBorder="1"/>
    <xf numFmtId="164" fontId="5" fillId="0" borderId="2" xfId="0" applyNumberFormat="1" applyFont="1" applyBorder="1"/>
    <xf numFmtId="164" fontId="2" fillId="0" borderId="4" xfId="0" applyNumberFormat="1" applyFont="1" applyFill="1" applyBorder="1"/>
    <xf numFmtId="164" fontId="5" fillId="0" borderId="2" xfId="0" applyNumberFormat="1" applyFont="1" applyFill="1" applyBorder="1"/>
    <xf numFmtId="164" fontId="9" fillId="0" borderId="0" xfId="0" applyNumberFormat="1" applyFont="1" applyFill="1"/>
    <xf numFmtId="164" fontId="2" fillId="0" borderId="0" xfId="0" applyNumberFormat="1" applyFont="1" applyFill="1"/>
    <xf numFmtId="164" fontId="5" fillId="0" borderId="3" xfId="0" applyNumberFormat="1" applyFont="1" applyBorder="1"/>
    <xf numFmtId="164" fontId="2" fillId="0" borderId="1" xfId="0" applyNumberFormat="1" applyFont="1" applyBorder="1"/>
    <xf numFmtId="0" fontId="2" fillId="0" borderId="4" xfId="0" applyFont="1" applyBorder="1"/>
    <xf numFmtId="0" fontId="5" fillId="0" borderId="2" xfId="0" applyFont="1" applyBorder="1"/>
    <xf numFmtId="0" fontId="2" fillId="0" borderId="4" xfId="0" applyFont="1" applyFill="1" applyBorder="1"/>
    <xf numFmtId="0" fontId="5" fillId="0" borderId="2" xfId="0" applyFont="1" applyFill="1" applyBorder="1"/>
    <xf numFmtId="0" fontId="2" fillId="0" borderId="0" xfId="0" applyFont="1" applyFill="1"/>
    <xf numFmtId="0" fontId="5" fillId="0" borderId="3" xfId="0" applyFont="1" applyBorder="1"/>
    <xf numFmtId="0" fontId="2" fillId="0" borderId="1" xfId="0" applyFont="1" applyBorder="1"/>
    <xf numFmtId="0" fontId="10" fillId="0" borderId="0" xfId="2"/>
    <xf numFmtId="9" fontId="0" fillId="0" borderId="0" xfId="4" applyFont="1"/>
    <xf numFmtId="0" fontId="11" fillId="0" borderId="0" xfId="6" applyAlignment="1" applyProtection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9" fillId="0" borderId="0" xfId="0" applyFont="1" applyFill="1"/>
    <xf numFmtId="9" fontId="2" fillId="2" borderId="0" xfId="4" applyFont="1" applyFill="1"/>
    <xf numFmtId="0" fontId="12" fillId="0" borderId="0" xfId="0" applyFont="1" applyAlignment="1">
      <alignment horizontal="center" wrapText="1" readingOrder="1"/>
    </xf>
    <xf numFmtId="0" fontId="13" fillId="0" borderId="0" xfId="0" applyFont="1" applyAlignment="1">
      <alignment horizontal="left" wrapText="1" readingOrder="1"/>
    </xf>
    <xf numFmtId="0" fontId="13" fillId="0" borderId="0" xfId="0" applyFont="1" applyAlignment="1">
      <alignment horizontal="center" wrapText="1" readingOrder="1"/>
    </xf>
    <xf numFmtId="0" fontId="14" fillId="0" borderId="5" xfId="0" applyFont="1" applyBorder="1" applyAlignment="1">
      <alignment horizontal="left" wrapText="1" readingOrder="1"/>
    </xf>
    <xf numFmtId="0" fontId="14" fillId="0" borderId="5" xfId="0" applyFont="1" applyBorder="1" applyAlignment="1">
      <alignment horizontal="center" wrapText="1" readingOrder="1"/>
    </xf>
    <xf numFmtId="0" fontId="14" fillId="0" borderId="0" xfId="0" applyFont="1" applyBorder="1" applyAlignment="1">
      <alignment horizontal="center" wrapText="1" readingOrder="1"/>
    </xf>
    <xf numFmtId="0" fontId="15" fillId="0" borderId="0" xfId="0" applyFont="1" applyAlignment="1">
      <alignment wrapText="1"/>
    </xf>
    <xf numFmtId="0" fontId="16" fillId="2" borderId="6" xfId="0" applyFont="1" applyFill="1" applyBorder="1" applyAlignment="1">
      <alignment horizontal="left" vertical="top" wrapText="1" readingOrder="1"/>
    </xf>
    <xf numFmtId="0" fontId="16" fillId="2" borderId="7" xfId="0" applyFont="1" applyFill="1" applyBorder="1" applyAlignment="1">
      <alignment horizontal="left" vertical="top" wrapText="1" readingOrder="1"/>
    </xf>
    <xf numFmtId="0" fontId="16" fillId="2" borderId="8" xfId="0" applyFont="1" applyFill="1" applyBorder="1" applyAlignment="1">
      <alignment horizontal="center" wrapText="1" readingOrder="1"/>
    </xf>
    <xf numFmtId="8" fontId="16" fillId="2" borderId="8" xfId="0" applyNumberFormat="1" applyFont="1" applyFill="1" applyBorder="1" applyAlignment="1">
      <alignment horizontal="right" wrapText="1" readingOrder="1"/>
    </xf>
    <xf numFmtId="8" fontId="16" fillId="0" borderId="8" xfId="0" applyNumberFormat="1" applyFont="1" applyBorder="1" applyAlignment="1">
      <alignment horizontal="right" wrapText="1" readingOrder="1"/>
    </xf>
    <xf numFmtId="8" fontId="16" fillId="0" borderId="9" xfId="0" applyNumberFormat="1" applyFont="1" applyBorder="1" applyAlignment="1">
      <alignment horizontal="right" wrapText="1" readingOrder="1"/>
    </xf>
    <xf numFmtId="9" fontId="16" fillId="0" borderId="9" xfId="0" applyNumberFormat="1" applyFont="1" applyBorder="1" applyAlignment="1">
      <alignment horizontal="right" wrapText="1" readingOrder="1"/>
    </xf>
    <xf numFmtId="0" fontId="17" fillId="0" borderId="10" xfId="0" applyFont="1" applyBorder="1" applyAlignment="1">
      <alignment horizontal="left" wrapText="1" readingOrder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8" fontId="17" fillId="0" borderId="11" xfId="0" applyNumberFormat="1" applyFont="1" applyBorder="1" applyAlignment="1">
      <alignment horizontal="right" wrapText="1" readingOrder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right" wrapText="1"/>
    </xf>
    <xf numFmtId="0" fontId="17" fillId="0" borderId="0" xfId="0" applyFont="1" applyAlignment="1">
      <alignment horizontal="left" wrapText="1" readingOrder="1"/>
    </xf>
    <xf numFmtId="0" fontId="16" fillId="0" borderId="0" xfId="0" applyFont="1" applyAlignment="1">
      <alignment horizontal="left" wrapText="1" readingOrder="1"/>
    </xf>
    <xf numFmtId="0" fontId="16" fillId="0" borderId="0" xfId="0" applyFont="1" applyAlignment="1">
      <alignment horizontal="right" wrapText="1" readingOrder="1"/>
    </xf>
    <xf numFmtId="8" fontId="16" fillId="0" borderId="0" xfId="0" applyNumberFormat="1" applyFont="1" applyAlignment="1">
      <alignment horizontal="right" wrapText="1" readingOrder="1"/>
    </xf>
    <xf numFmtId="0" fontId="16" fillId="2" borderId="4" xfId="0" applyFont="1" applyFill="1" applyBorder="1" applyAlignment="1">
      <alignment horizontal="left" wrapText="1" readingOrder="1"/>
    </xf>
    <xf numFmtId="0" fontId="15" fillId="2" borderId="4" xfId="2" applyFont="1" applyFill="1" applyBorder="1" applyAlignment="1">
      <alignment horizontal="center"/>
    </xf>
    <xf numFmtId="43" fontId="18" fillId="2" borderId="4" xfId="8" applyFont="1" applyFill="1" applyBorder="1" applyAlignment="1">
      <alignment horizontal="center"/>
    </xf>
    <xf numFmtId="168" fontId="15" fillId="2" borderId="4" xfId="9" applyNumberFormat="1" applyFont="1" applyFill="1" applyBorder="1" applyAlignment="1">
      <alignment horizontal="right"/>
    </xf>
    <xf numFmtId="8" fontId="16" fillId="0" borderId="4" xfId="0" applyNumberFormat="1" applyFont="1" applyBorder="1" applyAlignment="1">
      <alignment horizontal="right" wrapText="1" readingOrder="1"/>
    </xf>
    <xf numFmtId="43" fontId="15" fillId="2" borderId="4" xfId="8" applyFont="1" applyFill="1" applyBorder="1" applyAlignment="1">
      <alignment horizontal="center"/>
    </xf>
    <xf numFmtId="168" fontId="16" fillId="2" borderId="4" xfId="9" applyNumberFormat="1" applyFont="1" applyFill="1" applyBorder="1" applyAlignment="1">
      <alignment horizontal="right" wrapText="1" readingOrder="1"/>
    </xf>
    <xf numFmtId="0" fontId="17" fillId="0" borderId="0" xfId="0" applyFont="1" applyAlignment="1">
      <alignment horizontal="left" wrapText="1" readingOrder="1"/>
    </xf>
    <xf numFmtId="0" fontId="17" fillId="0" borderId="0" xfId="0" applyFont="1" applyAlignment="1">
      <alignment horizontal="right" wrapText="1" readingOrder="1"/>
    </xf>
    <xf numFmtId="8" fontId="17" fillId="0" borderId="12" xfId="0" applyNumberFormat="1" applyFont="1" applyBorder="1" applyAlignment="1">
      <alignment horizontal="right" wrapText="1" readingOrder="1"/>
    </xf>
    <xf numFmtId="8" fontId="17" fillId="0" borderId="0" xfId="0" applyNumberFormat="1" applyFont="1" applyAlignment="1">
      <alignment horizontal="left" wrapText="1" readingOrder="1"/>
    </xf>
    <xf numFmtId="168" fontId="16" fillId="2" borderId="4" xfId="0" applyNumberFormat="1" applyFont="1" applyFill="1" applyBorder="1" applyAlignment="1">
      <alignment horizontal="right" wrapText="1" readingOrder="1"/>
    </xf>
    <xf numFmtId="8" fontId="17" fillId="0" borderId="2" xfId="0" applyNumberFormat="1" applyFont="1" applyBorder="1" applyAlignment="1">
      <alignment horizontal="right" wrapText="1" readingOrder="1"/>
    </xf>
    <xf numFmtId="8" fontId="16" fillId="0" borderId="0" xfId="0" applyNumberFormat="1" applyFont="1" applyAlignment="1">
      <alignment horizontal="left" wrapText="1" readingOrder="1"/>
    </xf>
    <xf numFmtId="8" fontId="17" fillId="0" borderId="0" xfId="0" applyNumberFormat="1" applyFont="1" applyAlignment="1">
      <alignment horizontal="right" wrapText="1" readingOrder="1"/>
    </xf>
    <xf numFmtId="8" fontId="17" fillId="0" borderId="13" xfId="0" applyNumberFormat="1" applyFont="1" applyBorder="1" applyAlignment="1">
      <alignment horizontal="right" wrapText="1" readingOrder="1"/>
    </xf>
    <xf numFmtId="0" fontId="16" fillId="0" borderId="0" xfId="0" applyFont="1" applyAlignment="1">
      <alignment wrapText="1" readingOrder="1"/>
    </xf>
    <xf numFmtId="0" fontId="16" fillId="2" borderId="4" xfId="0" applyFont="1" applyFill="1" applyBorder="1" applyAlignment="1">
      <alignment wrapText="1" readingOrder="1"/>
    </xf>
    <xf numFmtId="0" fontId="16" fillId="2" borderId="4" xfId="0" applyFont="1" applyFill="1" applyBorder="1" applyAlignment="1">
      <alignment horizontal="right" wrapText="1" readingOrder="1"/>
    </xf>
    <xf numFmtId="0" fontId="19" fillId="0" borderId="0" xfId="0" applyFont="1" applyAlignment="1">
      <alignment horizontal="left"/>
    </xf>
    <xf numFmtId="8" fontId="15" fillId="0" borderId="0" xfId="0" applyNumberFormat="1" applyFont="1" applyAlignment="1">
      <alignment horizontal="right" wrapText="1"/>
    </xf>
    <xf numFmtId="0" fontId="17" fillId="0" borderId="0" xfId="0" applyFont="1" applyAlignment="1">
      <alignment readingOrder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8" fontId="21" fillId="0" borderId="0" xfId="0" applyNumberFormat="1" applyFont="1"/>
    <xf numFmtId="0" fontId="24" fillId="0" borderId="0" xfId="0" applyFont="1"/>
    <xf numFmtId="44" fontId="21" fillId="0" borderId="0" xfId="9" applyFont="1"/>
    <xf numFmtId="0" fontId="16" fillId="2" borderId="4" xfId="0" applyFont="1" applyFill="1" applyBorder="1" applyAlignment="1">
      <alignment horizontal="center" wrapText="1" readingOrder="1"/>
    </xf>
  </cellXfs>
  <cellStyles count="10">
    <cellStyle name="Comma" xfId="8" builtinId="3"/>
    <cellStyle name="Comma 2" xfId="5" xr:uid="{00000000-0005-0000-0000-000000000000}"/>
    <cellStyle name="Currency" xfId="9" builtinId="4"/>
    <cellStyle name="Currency 2" xfId="3" xr:uid="{00000000-0005-0000-0000-000001000000}"/>
    <cellStyle name="Hyperlink" xfId="6" builtinId="8"/>
    <cellStyle name="Normal" xfId="0" builtinId="0"/>
    <cellStyle name="Normal 2" xfId="2" xr:uid="{00000000-0005-0000-0000-000004000000}"/>
    <cellStyle name="Percent" xfId="1" builtinId="5"/>
    <cellStyle name="Percent 2" xfId="4" xr:uid="{00000000-0005-0000-0000-000006000000}"/>
    <cellStyle name="Percent 3" xfId="7" xr:uid="{00000000-0005-0000-0000-000007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ebstaurantstore.com/domino-pure-cane-granulated-sugar-25-lb/104SUGDM25.html" TargetMode="External"/><Relationship Id="rId2" Type="http://schemas.openxmlformats.org/officeDocument/2006/relationships/hyperlink" Target="https://www.webstaurantstore.com/iqf-red-raspberries-5-lb-bag-case/877559686.html?utm_source=Google&amp;utm_medium=cpc&amp;utm_campaign=GoogleShopping&amp;gclid=EAIaIQobChMIgZXiqavS4AIV1rbACh1tVgOwEAQYASABEgI8YfD_BwE" TargetMode="External"/><Relationship Id="rId1" Type="http://schemas.openxmlformats.org/officeDocument/2006/relationships/hyperlink" Target="https://nchfp.uga.edu/how/can_07/berry_jams.html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avery.com/custom-printing/labels/calculator/sauce?shape=rectangle&amp;size=64269&amp;material=125&amp;qty=16&amp;gclid=EAIaIQobChMI0tvVhqzS4AIVCI7ICh1INg63EAkYASABEgLdp_D_BwE" TargetMode="External"/><Relationship Id="rId4" Type="http://schemas.openxmlformats.org/officeDocument/2006/relationships/hyperlink" Target="https://www.walmart.com/ip/Ball-Regular-Mouth-Glass-Mason-Jar-with-Lid-Band-8-Ounces-12-Count/1423495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ebstaurantstore.com/domino-pure-cane-granulated-sugar-25-lb/104SUGDM25.html" TargetMode="External"/><Relationship Id="rId2" Type="http://schemas.openxmlformats.org/officeDocument/2006/relationships/hyperlink" Target="https://www.webstaurantstore.com/iqf-red-raspberries-5-lb-bag-case/877559686.html?utm_source=Google&amp;utm_medium=cpc&amp;utm_campaign=GoogleShopping&amp;gclid=EAIaIQobChMIgZXiqavS4AIV1rbACh1tVgOwEAQYASABEgI8YfD_BwE" TargetMode="External"/><Relationship Id="rId1" Type="http://schemas.openxmlformats.org/officeDocument/2006/relationships/hyperlink" Target="https://nchfp.uga.edu/how/can_07/berry_jams.html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www.avery.com/custom-printing/labels/calculator/sauce?shape=rectangle&amp;size=64269&amp;material=125&amp;qty=16&amp;gclid=EAIaIQobChMI0tvVhqzS4AIVCI7ICh1INg63EAkYASABEgLdp_D_BwE" TargetMode="External"/><Relationship Id="rId4" Type="http://schemas.openxmlformats.org/officeDocument/2006/relationships/hyperlink" Target="https://www.walmart.com/ip/Ball-Regular-Mouth-Glass-Mason-Jar-with-Lid-Band-8-Ounces-12-Count/14234954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886C7-58D8-48D3-95BB-2B3D67271B77}">
  <dimension ref="A1:F76"/>
  <sheetViews>
    <sheetView topLeftCell="A45" zoomScaleNormal="100" zoomScaleSheetLayoutView="100" workbookViewId="0">
      <selection activeCell="H20" sqref="H20"/>
    </sheetView>
  </sheetViews>
  <sheetFormatPr defaultColWidth="8.84375" defaultRowHeight="14.6" x14ac:dyDescent="0.4"/>
  <cols>
    <col min="1" max="1" width="35.15234375" customWidth="1"/>
    <col min="2" max="2" width="11" customWidth="1"/>
    <col min="3" max="3" width="12.23046875" style="21" bestFit="1" customWidth="1"/>
    <col min="4" max="4" width="10.15234375" customWidth="1"/>
    <col min="5" max="5" width="16.23046875" style="21" customWidth="1"/>
    <col min="6" max="6" width="9.84375" customWidth="1"/>
  </cols>
  <sheetData>
    <row r="1" spans="1:6" ht="26.15" x14ac:dyDescent="0.7">
      <c r="A1" s="42" t="s">
        <v>37</v>
      </c>
      <c r="B1" s="42"/>
      <c r="C1" s="42"/>
      <c r="D1" s="42"/>
      <c r="E1" s="42"/>
    </row>
    <row r="2" spans="1:6" x14ac:dyDescent="0.4">
      <c r="C2"/>
      <c r="E2"/>
    </row>
    <row r="3" spans="1:6" ht="36.9" x14ac:dyDescent="0.5">
      <c r="A3" s="5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6" t="s">
        <v>6</v>
      </c>
    </row>
    <row r="4" spans="1:6" ht="18.45" x14ac:dyDescent="0.5">
      <c r="A4" s="4" t="s">
        <v>7</v>
      </c>
      <c r="B4" s="1"/>
      <c r="C4" s="1"/>
      <c r="D4" s="1"/>
      <c r="E4" s="1"/>
    </row>
    <row r="5" spans="1:6" x14ac:dyDescent="0.4">
      <c r="A5" s="2" t="s">
        <v>8</v>
      </c>
      <c r="B5" s="3" t="s">
        <v>38</v>
      </c>
      <c r="C5" s="3" t="s">
        <v>10</v>
      </c>
      <c r="D5" s="3" t="s">
        <v>11</v>
      </c>
      <c r="E5" s="3" t="s">
        <v>12</v>
      </c>
    </row>
    <row r="6" spans="1:6" ht="18.45" x14ac:dyDescent="0.5">
      <c r="A6" s="7"/>
      <c r="B6" s="7"/>
      <c r="C6" s="7">
        <v>2</v>
      </c>
      <c r="D6" s="7">
        <v>3</v>
      </c>
      <c r="E6" s="32">
        <f>+C6*D6</f>
        <v>6</v>
      </c>
      <c r="F6" s="40">
        <f t="shared" ref="F6:F11" si="0">+E6/$E$11</f>
        <v>1</v>
      </c>
    </row>
    <row r="7" spans="1:6" ht="18.45" x14ac:dyDescent="0.5">
      <c r="A7" s="7"/>
      <c r="B7" s="7"/>
      <c r="C7" s="7"/>
      <c r="D7" s="7"/>
      <c r="E7" s="32">
        <f>+C7*D7</f>
        <v>0</v>
      </c>
      <c r="F7" s="40">
        <f t="shared" si="0"/>
        <v>0</v>
      </c>
    </row>
    <row r="8" spans="1:6" ht="18.45" x14ac:dyDescent="0.5">
      <c r="A8" s="7"/>
      <c r="B8" s="7"/>
      <c r="C8" s="7"/>
      <c r="D8" s="7"/>
      <c r="E8" s="32">
        <f>+C8*D8</f>
        <v>0</v>
      </c>
      <c r="F8" s="40">
        <f t="shared" si="0"/>
        <v>0</v>
      </c>
    </row>
    <row r="9" spans="1:6" ht="18.45" x14ac:dyDescent="0.5">
      <c r="A9" s="7"/>
      <c r="B9" s="7"/>
      <c r="C9" s="7"/>
      <c r="D9" s="7"/>
      <c r="E9" s="32">
        <f>+C9*D9</f>
        <v>0</v>
      </c>
      <c r="F9" s="40">
        <f t="shared" si="0"/>
        <v>0</v>
      </c>
    </row>
    <row r="10" spans="1:6" ht="18.45" x14ac:dyDescent="0.5">
      <c r="A10" s="7"/>
      <c r="B10" s="7"/>
      <c r="C10" s="7"/>
      <c r="D10" s="7"/>
      <c r="E10" s="32">
        <f>+C10*D10</f>
        <v>0</v>
      </c>
      <c r="F10" s="40">
        <f t="shared" si="0"/>
        <v>0</v>
      </c>
    </row>
    <row r="11" spans="1:6" ht="18.899999999999999" thickBot="1" x14ac:dyDescent="0.55000000000000004">
      <c r="A11" s="4" t="s">
        <v>13</v>
      </c>
      <c r="C11"/>
      <c r="E11" s="33">
        <f>SUM(E6:E10)</f>
        <v>6</v>
      </c>
      <c r="F11" s="40">
        <f t="shared" si="0"/>
        <v>1</v>
      </c>
    </row>
    <row r="12" spans="1:6" ht="15" thickTop="1" x14ac:dyDescent="0.4">
      <c r="C12"/>
      <c r="E12"/>
    </row>
    <row r="13" spans="1:6" ht="18.45" x14ac:dyDescent="0.5">
      <c r="A13" s="5" t="s">
        <v>14</v>
      </c>
      <c r="B13" s="9" t="s">
        <v>2</v>
      </c>
      <c r="C13" s="9" t="s">
        <v>3</v>
      </c>
      <c r="D13" s="9" t="s">
        <v>4</v>
      </c>
      <c r="E13" s="9" t="s">
        <v>15</v>
      </c>
    </row>
    <row r="14" spans="1:6" ht="18.45" x14ac:dyDescent="0.5">
      <c r="A14" s="4" t="s">
        <v>63</v>
      </c>
      <c r="B14" s="1"/>
      <c r="C14" s="1"/>
      <c r="D14" s="1"/>
      <c r="E14" s="1"/>
    </row>
    <row r="15" spans="1:6" ht="18.45" x14ac:dyDescent="0.5">
      <c r="A15" s="7"/>
      <c r="B15" s="7"/>
      <c r="C15" s="7"/>
      <c r="D15" s="7"/>
      <c r="E15" s="32">
        <f>+C15*D15</f>
        <v>0</v>
      </c>
      <c r="F15" s="40">
        <f t="shared" ref="F15:F73" si="1">+E15/$E$11</f>
        <v>0</v>
      </c>
    </row>
    <row r="16" spans="1:6" ht="18.45" x14ac:dyDescent="0.5">
      <c r="A16" s="7"/>
      <c r="B16" s="7"/>
      <c r="C16" s="7"/>
      <c r="D16" s="7"/>
      <c r="E16" s="32">
        <f t="shared" ref="E16:E63" si="2">+C16*D16</f>
        <v>0</v>
      </c>
      <c r="F16" s="40">
        <f t="shared" si="1"/>
        <v>0</v>
      </c>
    </row>
    <row r="17" spans="1:6" ht="18.45" x14ac:dyDescent="0.5">
      <c r="A17" s="7"/>
      <c r="B17" s="7"/>
      <c r="C17" s="7"/>
      <c r="D17" s="7"/>
      <c r="E17" s="32">
        <f t="shared" si="2"/>
        <v>0</v>
      </c>
      <c r="F17" s="40">
        <f t="shared" si="1"/>
        <v>0</v>
      </c>
    </row>
    <row r="18" spans="1:6" s="12" customFormat="1" ht="18.45" x14ac:dyDescent="0.5">
      <c r="A18" s="7"/>
      <c r="B18" s="7"/>
      <c r="C18" s="7"/>
      <c r="D18" s="7"/>
      <c r="E18" s="32">
        <f t="shared" si="2"/>
        <v>0</v>
      </c>
      <c r="F18" s="40">
        <f t="shared" si="1"/>
        <v>0</v>
      </c>
    </row>
    <row r="19" spans="1:6" ht="18.45" x14ac:dyDescent="0.5">
      <c r="A19" s="7"/>
      <c r="B19" s="7"/>
      <c r="C19" s="7"/>
      <c r="D19" s="7"/>
      <c r="E19" s="34">
        <f t="shared" si="2"/>
        <v>0</v>
      </c>
      <c r="F19" s="40">
        <f t="shared" si="1"/>
        <v>0</v>
      </c>
    </row>
    <row r="20" spans="1:6" ht="18.899999999999999" thickBot="1" x14ac:dyDescent="0.55000000000000004">
      <c r="A20" s="10" t="s">
        <v>64</v>
      </c>
      <c r="B20" s="1"/>
      <c r="C20" s="1"/>
      <c r="D20" s="1"/>
      <c r="E20" s="35">
        <f>SUM(E15:E19)</f>
        <v>0</v>
      </c>
      <c r="F20" s="40">
        <f t="shared" si="1"/>
        <v>0</v>
      </c>
    </row>
    <row r="21" spans="1:6" ht="15" thickTop="1" x14ac:dyDescent="0.4">
      <c r="A21" s="11"/>
      <c r="B21" s="12"/>
      <c r="C21" s="12"/>
      <c r="D21" s="12"/>
      <c r="E21" s="44"/>
      <c r="F21" s="40"/>
    </row>
    <row r="22" spans="1:6" ht="18.45" x14ac:dyDescent="0.5">
      <c r="A22" s="4" t="s">
        <v>65</v>
      </c>
      <c r="B22" s="1"/>
      <c r="C22" s="1"/>
      <c r="D22" s="1"/>
      <c r="E22" s="36"/>
      <c r="F22" s="40"/>
    </row>
    <row r="23" spans="1:6" ht="18.45" x14ac:dyDescent="0.5">
      <c r="A23" s="7"/>
      <c r="B23" s="7"/>
      <c r="C23" s="7"/>
      <c r="D23" s="7"/>
      <c r="E23" s="34">
        <f t="shared" si="2"/>
        <v>0</v>
      </c>
      <c r="F23" s="40">
        <f t="shared" si="1"/>
        <v>0</v>
      </c>
    </row>
    <row r="24" spans="1:6" ht="18.45" x14ac:dyDescent="0.5">
      <c r="A24" s="7"/>
      <c r="B24" s="7"/>
      <c r="C24" s="7"/>
      <c r="D24" s="7"/>
      <c r="E24" s="34">
        <f t="shared" si="2"/>
        <v>0</v>
      </c>
      <c r="F24" s="40">
        <f t="shared" si="1"/>
        <v>0</v>
      </c>
    </row>
    <row r="25" spans="1:6" ht="18" customHeight="1" x14ac:dyDescent="0.5">
      <c r="A25" s="7"/>
      <c r="B25" s="7"/>
      <c r="C25" s="7"/>
      <c r="D25" s="7"/>
      <c r="E25" s="34">
        <f t="shared" si="2"/>
        <v>0</v>
      </c>
      <c r="F25" s="40">
        <f t="shared" si="1"/>
        <v>0</v>
      </c>
    </row>
    <row r="26" spans="1:6" ht="18.45" x14ac:dyDescent="0.5">
      <c r="A26" s="7"/>
      <c r="B26" s="7"/>
      <c r="C26" s="7"/>
      <c r="D26" s="7"/>
      <c r="E26" s="34">
        <f t="shared" si="2"/>
        <v>0</v>
      </c>
      <c r="F26" s="40">
        <f t="shared" si="1"/>
        <v>0</v>
      </c>
    </row>
    <row r="27" spans="1:6" ht="18.899999999999999" thickBot="1" x14ac:dyDescent="0.55000000000000004">
      <c r="A27" s="14" t="s">
        <v>66</v>
      </c>
      <c r="B27" s="13"/>
      <c r="C27" s="13"/>
      <c r="D27" s="13"/>
      <c r="E27" s="35">
        <f>SUM(E23:E26)</f>
        <v>0</v>
      </c>
      <c r="F27" s="40">
        <f t="shared" si="1"/>
        <v>0</v>
      </c>
    </row>
    <row r="28" spans="1:6" ht="18.899999999999999" thickTop="1" x14ac:dyDescent="0.5">
      <c r="A28" s="13"/>
      <c r="B28" s="13"/>
      <c r="C28" s="13"/>
      <c r="D28" s="13"/>
      <c r="E28" s="13"/>
      <c r="F28" s="40"/>
    </row>
    <row r="29" spans="1:6" ht="18.45" x14ac:dyDescent="0.5">
      <c r="A29" s="4" t="s">
        <v>67</v>
      </c>
      <c r="B29" s="1"/>
      <c r="C29" s="1"/>
      <c r="D29" s="1"/>
      <c r="E29" s="36"/>
      <c r="F29" s="40"/>
    </row>
    <row r="30" spans="1:6" ht="18.45" customHeight="1" x14ac:dyDescent="0.5">
      <c r="A30" s="7"/>
      <c r="B30" s="7"/>
      <c r="C30" s="7"/>
      <c r="D30" s="7"/>
      <c r="E30" s="34">
        <f t="shared" si="2"/>
        <v>0</v>
      </c>
      <c r="F30" s="40">
        <f t="shared" si="1"/>
        <v>0</v>
      </c>
    </row>
    <row r="31" spans="1:6" ht="18.45" x14ac:dyDescent="0.5">
      <c r="A31" s="7"/>
      <c r="B31" s="7"/>
      <c r="C31" s="7"/>
      <c r="D31" s="7"/>
      <c r="E31" s="34">
        <f t="shared" si="2"/>
        <v>0</v>
      </c>
      <c r="F31" s="40">
        <f t="shared" si="1"/>
        <v>0</v>
      </c>
    </row>
    <row r="32" spans="1:6" ht="18.899999999999999" thickBot="1" x14ac:dyDescent="0.55000000000000004">
      <c r="A32" s="14" t="s">
        <v>68</v>
      </c>
      <c r="B32" s="13"/>
      <c r="C32" s="13"/>
      <c r="D32" s="13"/>
      <c r="E32" s="35">
        <f>SUM(E30:E31)</f>
        <v>0</v>
      </c>
      <c r="F32" s="40">
        <f t="shared" si="1"/>
        <v>0</v>
      </c>
    </row>
    <row r="33" spans="1:6" ht="18.899999999999999" thickTop="1" x14ac:dyDescent="0.5">
      <c r="A33" s="13"/>
      <c r="B33" s="13"/>
      <c r="C33" s="13"/>
      <c r="D33" s="13"/>
      <c r="E33" s="13"/>
      <c r="F33" s="40">
        <f t="shared" si="1"/>
        <v>0</v>
      </c>
    </row>
    <row r="34" spans="1:6" ht="18.45" x14ac:dyDescent="0.5">
      <c r="A34" s="4" t="s">
        <v>69</v>
      </c>
      <c r="B34" s="1"/>
      <c r="C34" s="1"/>
      <c r="D34" s="1"/>
      <c r="E34" s="36"/>
      <c r="F34" s="40">
        <f t="shared" si="1"/>
        <v>0</v>
      </c>
    </row>
    <row r="35" spans="1:6" ht="18.45" x14ac:dyDescent="0.5">
      <c r="A35" s="7"/>
      <c r="B35" s="7"/>
      <c r="C35" s="7"/>
      <c r="D35" s="7"/>
      <c r="E35" s="34">
        <f t="shared" si="2"/>
        <v>0</v>
      </c>
      <c r="F35" s="40">
        <f t="shared" si="1"/>
        <v>0</v>
      </c>
    </row>
    <row r="36" spans="1:6" ht="10.5" customHeight="1" x14ac:dyDescent="0.5">
      <c r="A36" s="7"/>
      <c r="B36" s="7"/>
      <c r="C36" s="7"/>
      <c r="D36" s="7"/>
      <c r="E36" s="34">
        <f t="shared" si="2"/>
        <v>0</v>
      </c>
      <c r="F36" s="40">
        <f t="shared" si="1"/>
        <v>0</v>
      </c>
    </row>
    <row r="37" spans="1:6" ht="18.45" x14ac:dyDescent="0.5">
      <c r="A37" s="7"/>
      <c r="B37" s="7"/>
      <c r="C37" s="7"/>
      <c r="D37" s="7"/>
      <c r="E37" s="34">
        <f t="shared" si="2"/>
        <v>0</v>
      </c>
      <c r="F37" s="40">
        <f t="shared" si="1"/>
        <v>0</v>
      </c>
    </row>
    <row r="38" spans="1:6" ht="18.899999999999999" thickBot="1" x14ac:dyDescent="0.55000000000000004">
      <c r="A38" s="14" t="s">
        <v>70</v>
      </c>
      <c r="B38" s="13"/>
      <c r="C38" s="13"/>
      <c r="D38" s="13"/>
      <c r="E38" s="35">
        <f>SUM(E35:E37)</f>
        <v>0</v>
      </c>
      <c r="F38" s="40">
        <f t="shared" si="1"/>
        <v>0</v>
      </c>
    </row>
    <row r="39" spans="1:6" ht="18.899999999999999" thickTop="1" x14ac:dyDescent="0.5">
      <c r="A39" s="13"/>
      <c r="B39" s="13"/>
      <c r="C39" s="13"/>
      <c r="D39" s="13"/>
      <c r="E39" s="13"/>
      <c r="F39" s="40"/>
    </row>
    <row r="40" spans="1:6" ht="18.45" x14ac:dyDescent="0.5">
      <c r="A40" s="4" t="s">
        <v>20</v>
      </c>
      <c r="B40" s="1"/>
      <c r="C40" s="1"/>
      <c r="D40" s="1"/>
      <c r="E40" s="36"/>
      <c r="F40" s="40"/>
    </row>
    <row r="41" spans="1:6" ht="9.75" customHeight="1" x14ac:dyDescent="0.5">
      <c r="A41" s="7"/>
      <c r="B41" s="7"/>
      <c r="C41" s="7"/>
      <c r="D41" s="7"/>
      <c r="E41" s="34">
        <f t="shared" si="2"/>
        <v>0</v>
      </c>
      <c r="F41" s="40">
        <f t="shared" si="1"/>
        <v>0</v>
      </c>
    </row>
    <row r="42" spans="1:6" ht="18.45" x14ac:dyDescent="0.5">
      <c r="A42" s="7"/>
      <c r="B42" s="7"/>
      <c r="C42" s="7"/>
      <c r="D42" s="7"/>
      <c r="E42" s="34">
        <f t="shared" si="2"/>
        <v>0</v>
      </c>
      <c r="F42" s="40">
        <f t="shared" si="1"/>
        <v>0</v>
      </c>
    </row>
    <row r="43" spans="1:6" ht="18.899999999999999" thickBot="1" x14ac:dyDescent="0.55000000000000004">
      <c r="A43" s="14" t="s">
        <v>71</v>
      </c>
      <c r="B43" s="13"/>
      <c r="C43" s="13"/>
      <c r="D43" s="13"/>
      <c r="E43" s="35">
        <f>SUM(E41:E42)</f>
        <v>0</v>
      </c>
      <c r="F43" s="40">
        <f t="shared" si="1"/>
        <v>0</v>
      </c>
    </row>
    <row r="44" spans="1:6" ht="18.899999999999999" thickTop="1" x14ac:dyDescent="0.5">
      <c r="A44" s="13"/>
      <c r="B44" s="13"/>
      <c r="C44" s="13"/>
      <c r="D44" s="13"/>
      <c r="E44" s="13"/>
      <c r="F44" s="40"/>
    </row>
    <row r="45" spans="1:6" ht="18.45" x14ac:dyDescent="0.5">
      <c r="A45" s="4" t="s">
        <v>26</v>
      </c>
      <c r="B45" s="1"/>
      <c r="C45" s="1"/>
      <c r="D45" s="1"/>
      <c r="E45" s="36"/>
      <c r="F45" s="40"/>
    </row>
    <row r="46" spans="1:6" ht="18.45" x14ac:dyDescent="0.5">
      <c r="A46" s="7"/>
      <c r="B46" s="7"/>
      <c r="C46" s="7"/>
      <c r="D46" s="7"/>
      <c r="E46" s="34">
        <f t="shared" si="2"/>
        <v>0</v>
      </c>
      <c r="F46" s="40">
        <f t="shared" si="1"/>
        <v>0</v>
      </c>
    </row>
    <row r="47" spans="1:6" ht="18.45" x14ac:dyDescent="0.5">
      <c r="A47" s="7"/>
      <c r="B47" s="7"/>
      <c r="C47" s="7"/>
      <c r="D47" s="7"/>
      <c r="E47" s="34">
        <f t="shared" si="2"/>
        <v>0</v>
      </c>
      <c r="F47" s="40">
        <f t="shared" si="1"/>
        <v>0</v>
      </c>
    </row>
    <row r="48" spans="1:6" ht="10.5" customHeight="1" x14ac:dyDescent="0.5">
      <c r="A48" s="7"/>
      <c r="B48" s="7"/>
      <c r="C48" s="7"/>
      <c r="D48" s="7"/>
      <c r="E48" s="34">
        <f t="shared" si="2"/>
        <v>0</v>
      </c>
      <c r="F48" s="40">
        <f t="shared" si="1"/>
        <v>0</v>
      </c>
    </row>
    <row r="49" spans="1:6" ht="18.45" x14ac:dyDescent="0.5">
      <c r="A49" s="7"/>
      <c r="B49" s="7"/>
      <c r="C49" s="7"/>
      <c r="D49" s="7"/>
      <c r="E49" s="34">
        <f t="shared" si="2"/>
        <v>0</v>
      </c>
      <c r="F49" s="40">
        <f t="shared" si="1"/>
        <v>0</v>
      </c>
    </row>
    <row r="50" spans="1:6" ht="18.899999999999999" thickBot="1" x14ac:dyDescent="0.55000000000000004">
      <c r="A50" s="14" t="s">
        <v>27</v>
      </c>
      <c r="B50" s="13"/>
      <c r="C50" s="13"/>
      <c r="D50" s="13"/>
      <c r="E50" s="35">
        <f>SUM(E46:E49)</f>
        <v>0</v>
      </c>
      <c r="F50" s="40">
        <f t="shared" si="1"/>
        <v>0</v>
      </c>
    </row>
    <row r="51" spans="1:6" ht="18.899999999999999" thickTop="1" x14ac:dyDescent="0.5">
      <c r="A51" s="13"/>
      <c r="B51" s="13"/>
      <c r="C51" s="13"/>
      <c r="D51" s="13"/>
      <c r="E51" s="13"/>
      <c r="F51" s="40"/>
    </row>
    <row r="52" spans="1:6" ht="18.45" x14ac:dyDescent="0.5">
      <c r="A52" s="4" t="s">
        <v>72</v>
      </c>
      <c r="B52" s="1"/>
      <c r="C52" s="1"/>
      <c r="D52" s="1"/>
      <c r="E52" s="36"/>
      <c r="F52" s="40"/>
    </row>
    <row r="53" spans="1:6" ht="18.45" x14ac:dyDescent="0.5">
      <c r="A53" s="7"/>
      <c r="B53" s="7"/>
      <c r="C53" s="7"/>
      <c r="D53" s="7"/>
      <c r="E53" s="34">
        <f t="shared" si="2"/>
        <v>0</v>
      </c>
      <c r="F53" s="40">
        <f t="shared" si="1"/>
        <v>0</v>
      </c>
    </row>
    <row r="54" spans="1:6" ht="18.45" x14ac:dyDescent="0.5">
      <c r="A54" s="7"/>
      <c r="B54" s="7"/>
      <c r="C54" s="7"/>
      <c r="D54" s="7"/>
      <c r="E54" s="34">
        <f t="shared" si="2"/>
        <v>0</v>
      </c>
      <c r="F54" s="40">
        <f t="shared" si="1"/>
        <v>0</v>
      </c>
    </row>
    <row r="55" spans="1:6" ht="18.45" x14ac:dyDescent="0.5">
      <c r="A55" s="7"/>
      <c r="B55" s="7"/>
      <c r="C55" s="7"/>
      <c r="D55" s="7"/>
      <c r="E55" s="34">
        <f t="shared" si="2"/>
        <v>0</v>
      </c>
      <c r="F55" s="40">
        <f t="shared" si="1"/>
        <v>0</v>
      </c>
    </row>
    <row r="56" spans="1:6" ht="19.3" customHeight="1" x14ac:dyDescent="0.5">
      <c r="A56" s="7"/>
      <c r="B56" s="7"/>
      <c r="C56" s="7"/>
      <c r="D56" s="7"/>
      <c r="E56" s="34">
        <f t="shared" si="2"/>
        <v>0</v>
      </c>
      <c r="F56" s="40">
        <f t="shared" si="1"/>
        <v>0</v>
      </c>
    </row>
    <row r="57" spans="1:6" ht="18.45" x14ac:dyDescent="0.5">
      <c r="A57" s="7"/>
      <c r="B57" s="7"/>
      <c r="C57" s="7"/>
      <c r="D57" s="7"/>
      <c r="E57" s="34">
        <f t="shared" si="2"/>
        <v>0</v>
      </c>
      <c r="F57" s="40">
        <f t="shared" si="1"/>
        <v>0</v>
      </c>
    </row>
    <row r="58" spans="1:6" ht="18.899999999999999" thickBot="1" x14ac:dyDescent="0.55000000000000004">
      <c r="A58" s="14" t="s">
        <v>73</v>
      </c>
      <c r="B58" s="13"/>
      <c r="C58" s="13"/>
      <c r="D58" s="13"/>
      <c r="E58" s="35">
        <f>SUM(E53:E57)</f>
        <v>0</v>
      </c>
      <c r="F58" s="40">
        <f t="shared" si="1"/>
        <v>0</v>
      </c>
    </row>
    <row r="59" spans="1:6" ht="18.899999999999999" thickTop="1" x14ac:dyDescent="0.5">
      <c r="A59" s="13"/>
      <c r="B59" s="13"/>
      <c r="C59" s="13"/>
      <c r="D59" s="13"/>
      <c r="E59" s="13"/>
      <c r="F59" s="40"/>
    </row>
    <row r="60" spans="1:6" ht="18.45" x14ac:dyDescent="0.5">
      <c r="A60" s="4" t="s">
        <v>39</v>
      </c>
      <c r="B60" s="1"/>
      <c r="C60" s="1"/>
      <c r="D60" s="1"/>
      <c r="E60" s="36"/>
      <c r="F60" s="40"/>
    </row>
    <row r="61" spans="1:6" ht="18.45" x14ac:dyDescent="0.5">
      <c r="A61" s="7"/>
      <c r="B61" s="7"/>
      <c r="C61" s="7"/>
      <c r="D61" s="7"/>
      <c r="E61" s="34">
        <f t="shared" si="2"/>
        <v>0</v>
      </c>
      <c r="F61" s="40">
        <f t="shared" si="1"/>
        <v>0</v>
      </c>
    </row>
    <row r="62" spans="1:6" s="6" customFormat="1" ht="18.45" x14ac:dyDescent="0.5">
      <c r="A62" s="7"/>
      <c r="B62" s="7"/>
      <c r="C62" s="7"/>
      <c r="D62" s="7"/>
      <c r="E62" s="34">
        <f t="shared" si="2"/>
        <v>0</v>
      </c>
      <c r="F62" s="40">
        <f t="shared" si="1"/>
        <v>0</v>
      </c>
    </row>
    <row r="63" spans="1:6" s="6" customFormat="1" ht="21" customHeight="1" x14ac:dyDescent="0.5">
      <c r="A63" s="7"/>
      <c r="B63" s="7"/>
      <c r="C63" s="7"/>
      <c r="D63" s="7"/>
      <c r="E63" s="34">
        <f t="shared" si="2"/>
        <v>0</v>
      </c>
      <c r="F63" s="40">
        <f t="shared" si="1"/>
        <v>0</v>
      </c>
    </row>
    <row r="64" spans="1:6" ht="18.45" x14ac:dyDescent="0.5">
      <c r="A64" s="7"/>
      <c r="B64" s="7"/>
      <c r="C64" s="7"/>
      <c r="D64" s="7"/>
      <c r="E64" s="34"/>
      <c r="F64" s="40">
        <f t="shared" si="1"/>
        <v>0</v>
      </c>
    </row>
    <row r="65" spans="1:6" ht="18.899999999999999" thickBot="1" x14ac:dyDescent="0.55000000000000004">
      <c r="A65" s="14" t="s">
        <v>40</v>
      </c>
      <c r="B65" s="13"/>
      <c r="C65" s="13"/>
      <c r="D65" s="13"/>
      <c r="E65" s="35">
        <f>SUM(E61:E64)</f>
        <v>0</v>
      </c>
      <c r="F65" s="40">
        <f t="shared" si="1"/>
        <v>0</v>
      </c>
    </row>
    <row r="66" spans="1:6" ht="18.899999999999999" thickTop="1" x14ac:dyDescent="0.5">
      <c r="A66" s="13"/>
      <c r="B66" s="13"/>
      <c r="C66" s="13"/>
      <c r="D66" s="13"/>
      <c r="E66" s="13"/>
      <c r="F66" s="40"/>
    </row>
    <row r="67" spans="1:6" ht="18.899999999999999" thickBot="1" x14ac:dyDescent="0.55000000000000004">
      <c r="A67" s="4" t="s">
        <v>32</v>
      </c>
      <c r="B67" s="1"/>
      <c r="C67" s="1"/>
      <c r="D67" s="1"/>
      <c r="E67" s="37">
        <f>+E20+E27+E32+E38+E43+E50+E58+E65</f>
        <v>0</v>
      </c>
      <c r="F67" s="40">
        <f t="shared" si="1"/>
        <v>0</v>
      </c>
    </row>
    <row r="68" spans="1:6" ht="18.899999999999999" thickTop="1" x14ac:dyDescent="0.5">
      <c r="A68" s="1"/>
      <c r="B68" s="1"/>
      <c r="C68" s="1"/>
      <c r="D68" s="1"/>
      <c r="E68" s="1"/>
      <c r="F68" s="40"/>
    </row>
    <row r="69" spans="1:6" ht="18.899999999999999" thickBot="1" x14ac:dyDescent="0.55000000000000004">
      <c r="A69" s="4" t="s">
        <v>33</v>
      </c>
      <c r="B69" s="1"/>
      <c r="C69" s="1"/>
      <c r="D69" s="1"/>
      <c r="E69" s="33">
        <f>+E11-E67</f>
        <v>6</v>
      </c>
      <c r="F69" s="40">
        <f t="shared" si="1"/>
        <v>1</v>
      </c>
    </row>
    <row r="70" spans="1:6" ht="18.899999999999999" thickTop="1" x14ac:dyDescent="0.5">
      <c r="A70" s="4"/>
      <c r="B70" s="1"/>
      <c r="C70" s="1"/>
      <c r="D70" s="1"/>
      <c r="E70" s="1"/>
      <c r="F70" s="40"/>
    </row>
    <row r="71" spans="1:6" ht="18.45" x14ac:dyDescent="0.5">
      <c r="A71" s="1" t="s">
        <v>34</v>
      </c>
      <c r="B71" s="1"/>
      <c r="C71" s="1"/>
      <c r="D71" s="45">
        <f>0.15+0.05+0.1</f>
        <v>0.30000000000000004</v>
      </c>
      <c r="E71" s="38">
        <f>+E69*D71</f>
        <v>1.8000000000000003</v>
      </c>
      <c r="F71" s="40">
        <f t="shared" si="1"/>
        <v>0.30000000000000004</v>
      </c>
    </row>
    <row r="72" spans="1:6" ht="40.5" customHeight="1" x14ac:dyDescent="0.5">
      <c r="A72" s="4"/>
      <c r="B72" s="1"/>
      <c r="C72" s="1"/>
      <c r="D72" s="1"/>
      <c r="E72" s="1"/>
      <c r="F72" s="40"/>
    </row>
    <row r="73" spans="1:6" ht="18.899999999999999" thickBot="1" x14ac:dyDescent="0.55000000000000004">
      <c r="A73" s="4" t="s">
        <v>35</v>
      </c>
      <c r="B73" s="1"/>
      <c r="C73" s="1"/>
      <c r="D73" s="1"/>
      <c r="E73" s="37">
        <f>+E69-E71</f>
        <v>4.1999999999999993</v>
      </c>
      <c r="F73" s="40">
        <f t="shared" si="1"/>
        <v>0.69999999999999984</v>
      </c>
    </row>
    <row r="74" spans="1:6" ht="18.899999999999999" thickTop="1" x14ac:dyDescent="0.5">
      <c r="A74" s="1"/>
      <c r="B74" s="1"/>
      <c r="C74" s="1"/>
      <c r="D74" s="1"/>
      <c r="E74" s="1"/>
    </row>
    <row r="75" spans="1:6" ht="18.45" x14ac:dyDescent="0.5">
      <c r="A75" s="43" t="s">
        <v>36</v>
      </c>
      <c r="B75" s="43"/>
      <c r="C75" s="43"/>
      <c r="D75" s="43"/>
      <c r="E75" s="43"/>
    </row>
    <row r="76" spans="1:6" x14ac:dyDescent="0.4">
      <c r="C76"/>
      <c r="E76"/>
    </row>
  </sheetData>
  <mergeCells count="2">
    <mergeCell ref="A1:E1"/>
    <mergeCell ref="A75:E75"/>
  </mergeCells>
  <pageMargins left="0.7" right="0.7" top="0.75" bottom="0.75" header="0.3" footer="0.3"/>
  <pageSetup scale="96" orientation="portrait" horizontalDpi="1200" verticalDpi="1200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2"/>
  <sheetViews>
    <sheetView topLeftCell="A4" zoomScaleNormal="100" zoomScaleSheetLayoutView="100" workbookViewId="0">
      <selection activeCell="D33" sqref="D33"/>
    </sheetView>
  </sheetViews>
  <sheetFormatPr defaultColWidth="8.84375" defaultRowHeight="14.6" x14ac:dyDescent="0.4"/>
  <cols>
    <col min="1" max="1" width="35.15234375" customWidth="1"/>
    <col min="2" max="2" width="11" customWidth="1"/>
    <col min="3" max="3" width="12.23046875" style="21" bestFit="1" customWidth="1"/>
    <col min="4" max="4" width="10.15234375" customWidth="1"/>
    <col min="5" max="5" width="16.23046875" style="21" customWidth="1"/>
    <col min="6" max="6" width="9.84375" customWidth="1"/>
  </cols>
  <sheetData>
    <row r="1" spans="1:6" ht="26.15" x14ac:dyDescent="0.7">
      <c r="A1" s="42" t="s">
        <v>0</v>
      </c>
      <c r="B1" s="42"/>
      <c r="C1" s="42"/>
      <c r="D1" s="42"/>
      <c r="E1" s="42"/>
    </row>
    <row r="3" spans="1:6" ht="36.9" x14ac:dyDescent="0.5">
      <c r="A3" s="5" t="s">
        <v>1</v>
      </c>
      <c r="B3" s="9" t="s">
        <v>2</v>
      </c>
      <c r="C3" s="17" t="s">
        <v>3</v>
      </c>
      <c r="D3" s="9" t="s">
        <v>4</v>
      </c>
      <c r="E3" s="17" t="s">
        <v>5</v>
      </c>
      <c r="F3" s="16" t="s">
        <v>6</v>
      </c>
    </row>
    <row r="4" spans="1:6" ht="18.45" x14ac:dyDescent="0.5">
      <c r="A4" s="4" t="s">
        <v>7</v>
      </c>
      <c r="B4" s="1"/>
      <c r="C4" s="18"/>
      <c r="D4" s="1"/>
      <c r="E4" s="18"/>
    </row>
    <row r="5" spans="1:6" x14ac:dyDescent="0.4">
      <c r="A5" s="2" t="s">
        <v>8</v>
      </c>
      <c r="B5" s="3" t="s">
        <v>9</v>
      </c>
      <c r="C5" s="19" t="s">
        <v>10</v>
      </c>
      <c r="D5" s="3" t="s">
        <v>11</v>
      </c>
      <c r="E5" s="19" t="s">
        <v>12</v>
      </c>
    </row>
    <row r="6" spans="1:6" ht="18.45" x14ac:dyDescent="0.5">
      <c r="A6" s="7"/>
      <c r="B6" s="7"/>
      <c r="C6" s="20"/>
      <c r="D6" s="7"/>
      <c r="E6" s="24">
        <f>+C6*D6</f>
        <v>0</v>
      </c>
      <c r="F6" s="15" t="e">
        <f>+E6/$E$8</f>
        <v>#DIV/0!</v>
      </c>
    </row>
    <row r="7" spans="1:6" ht="18.45" x14ac:dyDescent="0.5">
      <c r="A7" s="7"/>
      <c r="B7" s="7"/>
      <c r="C7" s="20"/>
      <c r="D7" s="7"/>
      <c r="E7" s="24">
        <f t="shared" ref="E7" si="0">+C7*D7</f>
        <v>0</v>
      </c>
      <c r="F7" s="15" t="e">
        <f>+E7/$E$8</f>
        <v>#DIV/0!</v>
      </c>
    </row>
    <row r="8" spans="1:6" ht="18.899999999999999" thickBot="1" x14ac:dyDescent="0.55000000000000004">
      <c r="A8" s="4" t="s">
        <v>13</v>
      </c>
      <c r="E8" s="25">
        <f>SUM(E6:E7)</f>
        <v>0</v>
      </c>
      <c r="F8" s="15" t="e">
        <f>+E8/$E$8</f>
        <v>#DIV/0!</v>
      </c>
    </row>
    <row r="9" spans="1:6" ht="15" thickTop="1" x14ac:dyDescent="0.4"/>
    <row r="10" spans="1:6" ht="18.45" x14ac:dyDescent="0.5">
      <c r="A10" s="5" t="s">
        <v>14</v>
      </c>
      <c r="B10" s="9" t="s">
        <v>2</v>
      </c>
      <c r="C10" s="17" t="s">
        <v>3</v>
      </c>
      <c r="D10" s="9" t="s">
        <v>4</v>
      </c>
      <c r="E10" s="17" t="s">
        <v>15</v>
      </c>
    </row>
    <row r="11" spans="1:6" ht="18.45" x14ac:dyDescent="0.5">
      <c r="A11" s="4" t="s">
        <v>16</v>
      </c>
      <c r="B11" s="1"/>
      <c r="C11" s="18"/>
      <c r="D11" s="1"/>
      <c r="E11" s="18"/>
    </row>
    <row r="12" spans="1:6" ht="18.45" x14ac:dyDescent="0.5">
      <c r="A12" s="7"/>
      <c r="B12" s="7"/>
      <c r="C12" s="20"/>
      <c r="D12" s="7"/>
      <c r="E12" s="24">
        <f>+C12*D12</f>
        <v>0</v>
      </c>
      <c r="F12" s="15" t="e">
        <f t="shared" ref="F12:F70" si="1">+E12/$E$8</f>
        <v>#DIV/0!</v>
      </c>
    </row>
    <row r="13" spans="1:6" ht="18.45" x14ac:dyDescent="0.5">
      <c r="A13" s="7"/>
      <c r="B13" s="7"/>
      <c r="C13" s="20"/>
      <c r="D13" s="7"/>
      <c r="E13" s="24">
        <f t="shared" ref="E13:E60" si="2">+C13*D13</f>
        <v>0</v>
      </c>
      <c r="F13" s="15" t="e">
        <f t="shared" si="1"/>
        <v>#DIV/0!</v>
      </c>
    </row>
    <row r="14" spans="1:6" ht="18.45" x14ac:dyDescent="0.5">
      <c r="A14" s="7"/>
      <c r="B14" s="7"/>
      <c r="C14" s="20"/>
      <c r="D14" s="7"/>
      <c r="E14" s="24">
        <f t="shared" si="2"/>
        <v>0</v>
      </c>
      <c r="F14" s="15" t="e">
        <f t="shared" si="1"/>
        <v>#DIV/0!</v>
      </c>
    </row>
    <row r="15" spans="1:6" ht="18.45" x14ac:dyDescent="0.5">
      <c r="A15" s="7"/>
      <c r="B15" s="7"/>
      <c r="C15" s="20"/>
      <c r="D15" s="7"/>
      <c r="E15" s="24">
        <f t="shared" si="2"/>
        <v>0</v>
      </c>
      <c r="F15" s="15" t="e">
        <f t="shared" si="1"/>
        <v>#DIV/0!</v>
      </c>
    </row>
    <row r="16" spans="1:6" ht="18.45" x14ac:dyDescent="0.5">
      <c r="A16" s="7"/>
      <c r="B16" s="7"/>
      <c r="C16" s="20"/>
      <c r="D16" s="7"/>
      <c r="E16" s="26">
        <f t="shared" si="2"/>
        <v>0</v>
      </c>
      <c r="F16" s="15" t="e">
        <f t="shared" si="1"/>
        <v>#DIV/0!</v>
      </c>
    </row>
    <row r="17" spans="1:6" ht="18.899999999999999" thickBot="1" x14ac:dyDescent="0.55000000000000004">
      <c r="A17" s="10" t="s">
        <v>17</v>
      </c>
      <c r="B17" s="1"/>
      <c r="C17" s="18"/>
      <c r="D17" s="1"/>
      <c r="E17" s="27">
        <f>SUM(E12:E16)</f>
        <v>0</v>
      </c>
      <c r="F17" s="15" t="e">
        <f t="shared" si="1"/>
        <v>#DIV/0!</v>
      </c>
    </row>
    <row r="18" spans="1:6" s="12" customFormat="1" ht="15" thickTop="1" x14ac:dyDescent="0.4">
      <c r="A18" s="11"/>
      <c r="C18" s="22"/>
      <c r="E18" s="28"/>
      <c r="F18" s="15"/>
    </row>
    <row r="19" spans="1:6" ht="18.45" x14ac:dyDescent="0.5">
      <c r="A19" s="4" t="s">
        <v>18</v>
      </c>
      <c r="B19" s="1"/>
      <c r="C19" s="18"/>
      <c r="D19" s="1"/>
      <c r="E19" s="29"/>
      <c r="F19" s="15"/>
    </row>
    <row r="20" spans="1:6" ht="18.45" x14ac:dyDescent="0.5">
      <c r="A20" s="7"/>
      <c r="B20" s="7"/>
      <c r="C20" s="20"/>
      <c r="D20" s="7"/>
      <c r="E20" s="26">
        <f t="shared" si="2"/>
        <v>0</v>
      </c>
      <c r="F20" s="15" t="e">
        <f t="shared" si="1"/>
        <v>#DIV/0!</v>
      </c>
    </row>
    <row r="21" spans="1:6" ht="18.45" x14ac:dyDescent="0.5">
      <c r="A21" s="7"/>
      <c r="B21" s="7"/>
      <c r="C21" s="20"/>
      <c r="D21" s="7"/>
      <c r="E21" s="26">
        <f t="shared" si="2"/>
        <v>0</v>
      </c>
      <c r="F21" s="15" t="e">
        <f t="shared" si="1"/>
        <v>#DIV/0!</v>
      </c>
    </row>
    <row r="22" spans="1:6" ht="18.45" x14ac:dyDescent="0.5">
      <c r="A22" s="7"/>
      <c r="B22" s="7"/>
      <c r="C22" s="20"/>
      <c r="D22" s="7"/>
      <c r="E22" s="26">
        <f t="shared" si="2"/>
        <v>0</v>
      </c>
      <c r="F22" s="15" t="e">
        <f t="shared" si="1"/>
        <v>#DIV/0!</v>
      </c>
    </row>
    <row r="23" spans="1:6" ht="18.45" x14ac:dyDescent="0.5">
      <c r="A23" s="7"/>
      <c r="B23" s="7"/>
      <c r="C23" s="20"/>
      <c r="D23" s="7"/>
      <c r="E23" s="26">
        <f t="shared" si="2"/>
        <v>0</v>
      </c>
      <c r="F23" s="15" t="e">
        <f t="shared" si="1"/>
        <v>#DIV/0!</v>
      </c>
    </row>
    <row r="24" spans="1:6" ht="18.899999999999999" thickBot="1" x14ac:dyDescent="0.55000000000000004">
      <c r="A24" s="14" t="s">
        <v>19</v>
      </c>
      <c r="B24" s="13"/>
      <c r="C24" s="23"/>
      <c r="D24" s="13"/>
      <c r="E24" s="27">
        <f>SUM(E20:E23)</f>
        <v>0</v>
      </c>
      <c r="F24" s="15" t="e">
        <f t="shared" si="1"/>
        <v>#DIV/0!</v>
      </c>
    </row>
    <row r="25" spans="1:6" ht="10.5" customHeight="1" thickTop="1" x14ac:dyDescent="0.5">
      <c r="A25" s="13"/>
      <c r="B25" s="13"/>
      <c r="C25" s="23"/>
      <c r="D25" s="13"/>
      <c r="E25" s="23"/>
      <c r="F25" s="15"/>
    </row>
    <row r="26" spans="1:6" ht="18.45" x14ac:dyDescent="0.5">
      <c r="A26" s="4" t="s">
        <v>20</v>
      </c>
      <c r="B26" s="1"/>
      <c r="C26" s="18"/>
      <c r="D26" s="1"/>
      <c r="E26" s="29"/>
      <c r="F26" s="15"/>
    </row>
    <row r="27" spans="1:6" ht="18.45" x14ac:dyDescent="0.5">
      <c r="A27" s="7"/>
      <c r="B27" s="7"/>
      <c r="C27" s="20"/>
      <c r="D27" s="7"/>
      <c r="E27" s="26">
        <f t="shared" si="2"/>
        <v>0</v>
      </c>
      <c r="F27" s="15" t="e">
        <f t="shared" si="1"/>
        <v>#DIV/0!</v>
      </c>
    </row>
    <row r="28" spans="1:6" ht="18.45" x14ac:dyDescent="0.5">
      <c r="A28" s="7"/>
      <c r="B28" s="7"/>
      <c r="C28" s="20"/>
      <c r="D28" s="7"/>
      <c r="E28" s="26">
        <f t="shared" si="2"/>
        <v>0</v>
      </c>
      <c r="F28" s="15" t="e">
        <f t="shared" si="1"/>
        <v>#DIV/0!</v>
      </c>
    </row>
    <row r="29" spans="1:6" ht="18.899999999999999" thickBot="1" x14ac:dyDescent="0.55000000000000004">
      <c r="A29" s="14" t="s">
        <v>21</v>
      </c>
      <c r="B29" s="13"/>
      <c r="C29" s="23"/>
      <c r="D29" s="13"/>
      <c r="E29" s="27">
        <f>SUM(E27:E28)</f>
        <v>0</v>
      </c>
      <c r="F29" s="15" t="e">
        <f t="shared" si="1"/>
        <v>#DIV/0!</v>
      </c>
    </row>
    <row r="30" spans="1:6" ht="10.5" customHeight="1" thickTop="1" x14ac:dyDescent="0.5">
      <c r="A30" s="13"/>
      <c r="B30" s="13"/>
      <c r="C30" s="23"/>
      <c r="D30" s="13"/>
      <c r="E30" s="23"/>
      <c r="F30" s="15" t="e">
        <f t="shared" si="1"/>
        <v>#DIV/0!</v>
      </c>
    </row>
    <row r="31" spans="1:6" ht="18.45" x14ac:dyDescent="0.5">
      <c r="A31" s="4" t="s">
        <v>22</v>
      </c>
      <c r="B31" s="1"/>
      <c r="C31" s="18"/>
      <c r="D31" s="1"/>
      <c r="E31" s="29"/>
      <c r="F31" s="15" t="e">
        <f t="shared" si="1"/>
        <v>#DIV/0!</v>
      </c>
    </row>
    <row r="32" spans="1:6" ht="18.45" x14ac:dyDescent="0.5">
      <c r="A32" s="7"/>
      <c r="B32" s="7"/>
      <c r="C32" s="20"/>
      <c r="D32" s="7"/>
      <c r="E32" s="26">
        <f t="shared" si="2"/>
        <v>0</v>
      </c>
      <c r="F32" s="15" t="e">
        <f t="shared" si="1"/>
        <v>#DIV/0!</v>
      </c>
    </row>
    <row r="33" spans="1:6" ht="18.45" x14ac:dyDescent="0.5">
      <c r="A33" s="7"/>
      <c r="B33" s="7"/>
      <c r="C33" s="20"/>
      <c r="D33" s="7"/>
      <c r="E33" s="26">
        <f t="shared" si="2"/>
        <v>0</v>
      </c>
      <c r="F33" s="15" t="e">
        <f t="shared" si="1"/>
        <v>#DIV/0!</v>
      </c>
    </row>
    <row r="34" spans="1:6" ht="18.45" x14ac:dyDescent="0.5">
      <c r="A34" s="7"/>
      <c r="B34" s="7"/>
      <c r="C34" s="20"/>
      <c r="D34" s="7"/>
      <c r="E34" s="26">
        <f t="shared" si="2"/>
        <v>0</v>
      </c>
      <c r="F34" s="15" t="e">
        <f t="shared" si="1"/>
        <v>#DIV/0!</v>
      </c>
    </row>
    <row r="35" spans="1:6" ht="18.899999999999999" thickBot="1" x14ac:dyDescent="0.55000000000000004">
      <c r="A35" s="14" t="s">
        <v>23</v>
      </c>
      <c r="B35" s="13"/>
      <c r="C35" s="23"/>
      <c r="D35" s="13"/>
      <c r="E35" s="27">
        <f>SUM(E32:E34)</f>
        <v>0</v>
      </c>
      <c r="F35" s="15" t="e">
        <f t="shared" si="1"/>
        <v>#DIV/0!</v>
      </c>
    </row>
    <row r="36" spans="1:6" ht="10.5" customHeight="1" thickTop="1" x14ac:dyDescent="0.5">
      <c r="A36" s="13"/>
      <c r="B36" s="13"/>
      <c r="C36" s="23"/>
      <c r="D36" s="13"/>
      <c r="E36" s="23"/>
      <c r="F36" s="15"/>
    </row>
    <row r="37" spans="1:6" ht="18.45" x14ac:dyDescent="0.5">
      <c r="A37" s="4" t="s">
        <v>24</v>
      </c>
      <c r="B37" s="1"/>
      <c r="C37" s="18"/>
      <c r="D37" s="1"/>
      <c r="E37" s="29"/>
      <c r="F37" s="15"/>
    </row>
    <row r="38" spans="1:6" ht="18.45" x14ac:dyDescent="0.5">
      <c r="A38" s="7"/>
      <c r="B38" s="7"/>
      <c r="C38" s="20"/>
      <c r="D38" s="7"/>
      <c r="E38" s="26">
        <f t="shared" si="2"/>
        <v>0</v>
      </c>
      <c r="F38" s="15" t="e">
        <f t="shared" si="1"/>
        <v>#DIV/0!</v>
      </c>
    </row>
    <row r="39" spans="1:6" ht="18.45" x14ac:dyDescent="0.5">
      <c r="A39" s="7"/>
      <c r="B39" s="7"/>
      <c r="C39" s="20"/>
      <c r="D39" s="7"/>
      <c r="E39" s="26">
        <f t="shared" si="2"/>
        <v>0</v>
      </c>
      <c r="F39" s="15" t="e">
        <f t="shared" si="1"/>
        <v>#DIV/0!</v>
      </c>
    </row>
    <row r="40" spans="1:6" ht="18.899999999999999" thickBot="1" x14ac:dyDescent="0.55000000000000004">
      <c r="A40" s="14" t="s">
        <v>25</v>
      </c>
      <c r="B40" s="13"/>
      <c r="C40" s="23"/>
      <c r="D40" s="13"/>
      <c r="E40" s="27">
        <f>SUM(E38:E39)</f>
        <v>0</v>
      </c>
      <c r="F40" s="15" t="e">
        <f t="shared" si="1"/>
        <v>#DIV/0!</v>
      </c>
    </row>
    <row r="41" spans="1:6" ht="9.75" customHeight="1" thickTop="1" x14ac:dyDescent="0.5">
      <c r="A41" s="13"/>
      <c r="B41" s="13"/>
      <c r="C41" s="23"/>
      <c r="D41" s="13"/>
      <c r="E41" s="23"/>
      <c r="F41" s="15"/>
    </row>
    <row r="42" spans="1:6" ht="18.45" x14ac:dyDescent="0.5">
      <c r="A42" s="4" t="s">
        <v>26</v>
      </c>
      <c r="B42" s="1"/>
      <c r="C42" s="18"/>
      <c r="D42" s="1"/>
      <c r="E42" s="29"/>
      <c r="F42" s="15"/>
    </row>
    <row r="43" spans="1:6" ht="18.45" x14ac:dyDescent="0.5">
      <c r="A43" s="7"/>
      <c r="B43" s="7"/>
      <c r="C43" s="20"/>
      <c r="D43" s="7"/>
      <c r="E43" s="26">
        <f t="shared" si="2"/>
        <v>0</v>
      </c>
      <c r="F43" s="15" t="e">
        <f t="shared" si="1"/>
        <v>#DIV/0!</v>
      </c>
    </row>
    <row r="44" spans="1:6" ht="18.45" x14ac:dyDescent="0.5">
      <c r="A44" s="7"/>
      <c r="B44" s="7"/>
      <c r="C44" s="20"/>
      <c r="D44" s="7"/>
      <c r="E44" s="26">
        <f t="shared" si="2"/>
        <v>0</v>
      </c>
      <c r="F44" s="15" t="e">
        <f t="shared" si="1"/>
        <v>#DIV/0!</v>
      </c>
    </row>
    <row r="45" spans="1:6" ht="18.45" x14ac:dyDescent="0.5">
      <c r="A45" s="7"/>
      <c r="B45" s="7"/>
      <c r="C45" s="20"/>
      <c r="D45" s="7"/>
      <c r="E45" s="26">
        <f t="shared" si="2"/>
        <v>0</v>
      </c>
      <c r="F45" s="15" t="e">
        <f t="shared" si="1"/>
        <v>#DIV/0!</v>
      </c>
    </row>
    <row r="46" spans="1:6" ht="18.45" x14ac:dyDescent="0.5">
      <c r="A46" s="7"/>
      <c r="B46" s="7"/>
      <c r="C46" s="20"/>
      <c r="D46" s="7"/>
      <c r="E46" s="26">
        <f t="shared" si="2"/>
        <v>0</v>
      </c>
      <c r="F46" s="15" t="e">
        <f t="shared" si="1"/>
        <v>#DIV/0!</v>
      </c>
    </row>
    <row r="47" spans="1:6" ht="18.899999999999999" thickBot="1" x14ac:dyDescent="0.55000000000000004">
      <c r="A47" s="14" t="s">
        <v>27</v>
      </c>
      <c r="B47" s="13"/>
      <c r="C47" s="23"/>
      <c r="D47" s="13"/>
      <c r="E47" s="27">
        <f>SUM(E43:E46)</f>
        <v>0</v>
      </c>
      <c r="F47" s="15" t="e">
        <f t="shared" si="1"/>
        <v>#DIV/0!</v>
      </c>
    </row>
    <row r="48" spans="1:6" ht="10.5" customHeight="1" thickTop="1" x14ac:dyDescent="0.5">
      <c r="A48" s="13"/>
      <c r="B48" s="13"/>
      <c r="C48" s="23"/>
      <c r="D48" s="13"/>
      <c r="E48" s="23"/>
      <c r="F48" s="15"/>
    </row>
    <row r="49" spans="1:6" ht="18.45" x14ac:dyDescent="0.5">
      <c r="A49" s="4" t="s">
        <v>28</v>
      </c>
      <c r="B49" s="1"/>
      <c r="C49" s="18"/>
      <c r="D49" s="1"/>
      <c r="E49" s="29"/>
      <c r="F49" s="15"/>
    </row>
    <row r="50" spans="1:6" ht="18.45" x14ac:dyDescent="0.5">
      <c r="A50" s="7"/>
      <c r="B50" s="7"/>
      <c r="C50" s="20"/>
      <c r="D50" s="7"/>
      <c r="E50" s="26">
        <f t="shared" si="2"/>
        <v>0</v>
      </c>
      <c r="F50" s="15" t="e">
        <f t="shared" si="1"/>
        <v>#DIV/0!</v>
      </c>
    </row>
    <row r="51" spans="1:6" ht="18.45" x14ac:dyDescent="0.5">
      <c r="A51" s="7"/>
      <c r="B51" s="7"/>
      <c r="C51" s="20"/>
      <c r="D51" s="7"/>
      <c r="E51" s="26">
        <f t="shared" si="2"/>
        <v>0</v>
      </c>
      <c r="F51" s="15" t="e">
        <f t="shared" si="1"/>
        <v>#DIV/0!</v>
      </c>
    </row>
    <row r="52" spans="1:6" ht="18.45" x14ac:dyDescent="0.5">
      <c r="A52" s="7"/>
      <c r="B52" s="7"/>
      <c r="C52" s="20"/>
      <c r="D52" s="7"/>
      <c r="E52" s="26">
        <f t="shared" si="2"/>
        <v>0</v>
      </c>
      <c r="F52" s="15" t="e">
        <f t="shared" si="1"/>
        <v>#DIV/0!</v>
      </c>
    </row>
    <row r="53" spans="1:6" ht="18.45" x14ac:dyDescent="0.5">
      <c r="A53" s="7"/>
      <c r="B53" s="7"/>
      <c r="C53" s="20"/>
      <c r="D53" s="7"/>
      <c r="E53" s="26">
        <f t="shared" si="2"/>
        <v>0</v>
      </c>
      <c r="F53" s="15" t="e">
        <f t="shared" si="1"/>
        <v>#DIV/0!</v>
      </c>
    </row>
    <row r="54" spans="1:6" ht="18.45" x14ac:dyDescent="0.5">
      <c r="A54" s="7"/>
      <c r="B54" s="7"/>
      <c r="C54" s="20"/>
      <c r="D54" s="7"/>
      <c r="E54" s="26">
        <f t="shared" si="2"/>
        <v>0</v>
      </c>
      <c r="F54" s="15" t="e">
        <f t="shared" si="1"/>
        <v>#DIV/0!</v>
      </c>
    </row>
    <row r="55" spans="1:6" ht="18.899999999999999" thickBot="1" x14ac:dyDescent="0.55000000000000004">
      <c r="A55" s="14" t="s">
        <v>29</v>
      </c>
      <c r="B55" s="13"/>
      <c r="C55" s="23"/>
      <c r="D55" s="13"/>
      <c r="E55" s="27">
        <f>SUM(E50:E54)</f>
        <v>0</v>
      </c>
      <c r="F55" s="15" t="e">
        <f t="shared" si="1"/>
        <v>#DIV/0!</v>
      </c>
    </row>
    <row r="56" spans="1:6" ht="9.75" customHeight="1" thickTop="1" x14ac:dyDescent="0.5">
      <c r="A56" s="13"/>
      <c r="B56" s="13"/>
      <c r="C56" s="23"/>
      <c r="D56" s="13"/>
      <c r="E56" s="23"/>
      <c r="F56" s="15"/>
    </row>
    <row r="57" spans="1:6" ht="18.45" x14ac:dyDescent="0.5">
      <c r="A57" s="4" t="s">
        <v>30</v>
      </c>
      <c r="B57" s="1"/>
      <c r="C57" s="18"/>
      <c r="D57" s="1"/>
      <c r="E57" s="29"/>
      <c r="F57" s="15"/>
    </row>
    <row r="58" spans="1:6" ht="18.45" x14ac:dyDescent="0.5">
      <c r="A58" s="7"/>
      <c r="B58" s="7"/>
      <c r="C58" s="20"/>
      <c r="D58" s="7"/>
      <c r="E58" s="26">
        <f t="shared" si="2"/>
        <v>0</v>
      </c>
      <c r="F58" s="15" t="e">
        <f t="shared" si="1"/>
        <v>#DIV/0!</v>
      </c>
    </row>
    <row r="59" spans="1:6" ht="18.45" x14ac:dyDescent="0.5">
      <c r="A59" s="7"/>
      <c r="B59" s="7"/>
      <c r="C59" s="20"/>
      <c r="D59" s="7"/>
      <c r="E59" s="26">
        <f t="shared" si="2"/>
        <v>0</v>
      </c>
      <c r="F59" s="15" t="e">
        <f t="shared" si="1"/>
        <v>#DIV/0!</v>
      </c>
    </row>
    <row r="60" spans="1:6" ht="18.45" x14ac:dyDescent="0.5">
      <c r="A60" s="7"/>
      <c r="B60" s="7"/>
      <c r="C60" s="20"/>
      <c r="D60" s="7"/>
      <c r="E60" s="26">
        <f t="shared" si="2"/>
        <v>0</v>
      </c>
      <c r="F60" s="15" t="e">
        <f t="shared" si="1"/>
        <v>#DIV/0!</v>
      </c>
    </row>
    <row r="61" spans="1:6" ht="18.45" x14ac:dyDescent="0.5">
      <c r="A61" s="7"/>
      <c r="B61" s="7"/>
      <c r="C61" s="20"/>
      <c r="D61" s="7"/>
      <c r="E61" s="26"/>
      <c r="F61" s="15" t="e">
        <f t="shared" si="1"/>
        <v>#DIV/0!</v>
      </c>
    </row>
    <row r="62" spans="1:6" s="6" customFormat="1" ht="18.899999999999999" thickBot="1" x14ac:dyDescent="0.55000000000000004">
      <c r="A62" s="14" t="s">
        <v>31</v>
      </c>
      <c r="B62" s="13"/>
      <c r="C62" s="23"/>
      <c r="D62" s="13"/>
      <c r="E62" s="27">
        <f>SUM(E58:E61)</f>
        <v>0</v>
      </c>
      <c r="F62" s="15" t="e">
        <f t="shared" si="1"/>
        <v>#DIV/0!</v>
      </c>
    </row>
    <row r="63" spans="1:6" s="6" customFormat="1" ht="10.5" customHeight="1" thickTop="1" x14ac:dyDescent="0.5">
      <c r="A63" s="13"/>
      <c r="B63" s="13"/>
      <c r="C63" s="23"/>
      <c r="D63" s="13"/>
      <c r="E63" s="23"/>
      <c r="F63" s="15"/>
    </row>
    <row r="64" spans="1:6" ht="18.899999999999999" thickBot="1" x14ac:dyDescent="0.55000000000000004">
      <c r="A64" s="4" t="s">
        <v>32</v>
      </c>
      <c r="B64" s="1"/>
      <c r="C64" s="18"/>
      <c r="D64" s="1"/>
      <c r="E64" s="30">
        <f>+E17+E24+E29+E35+E40+E47+E55+E62</f>
        <v>0</v>
      </c>
      <c r="F64" s="15" t="e">
        <f t="shared" si="1"/>
        <v>#DIV/0!</v>
      </c>
    </row>
    <row r="65" spans="1:6" ht="18.899999999999999" thickTop="1" x14ac:dyDescent="0.5">
      <c r="A65" s="1"/>
      <c r="B65" s="1"/>
      <c r="C65" s="18"/>
      <c r="D65" s="1"/>
      <c r="E65" s="18"/>
      <c r="F65" s="15"/>
    </row>
    <row r="66" spans="1:6" ht="18.899999999999999" thickBot="1" x14ac:dyDescent="0.55000000000000004">
      <c r="A66" s="4" t="s">
        <v>33</v>
      </c>
      <c r="B66" s="1"/>
      <c r="C66" s="18"/>
      <c r="D66" s="1"/>
      <c r="E66" s="25">
        <f>+E8-E64</f>
        <v>0</v>
      </c>
      <c r="F66" s="15" t="e">
        <f t="shared" si="1"/>
        <v>#DIV/0!</v>
      </c>
    </row>
    <row r="67" spans="1:6" ht="18.899999999999999" thickTop="1" x14ac:dyDescent="0.5">
      <c r="A67" s="4"/>
      <c r="B67" s="1"/>
      <c r="C67" s="18"/>
      <c r="D67" s="1"/>
      <c r="E67" s="18"/>
      <c r="F67" s="15"/>
    </row>
    <row r="68" spans="1:6" ht="18.45" x14ac:dyDescent="0.5">
      <c r="A68" s="1" t="s">
        <v>34</v>
      </c>
      <c r="B68" s="1"/>
      <c r="C68" s="18"/>
      <c r="D68" s="8">
        <f>0.15+0.05+0.1</f>
        <v>0.30000000000000004</v>
      </c>
      <c r="E68" s="31">
        <f>+E66*D68</f>
        <v>0</v>
      </c>
      <c r="F68" s="15" t="e">
        <f t="shared" si="1"/>
        <v>#DIV/0!</v>
      </c>
    </row>
    <row r="69" spans="1:6" ht="18.45" x14ac:dyDescent="0.5">
      <c r="A69" s="4"/>
      <c r="B69" s="1"/>
      <c r="C69" s="18"/>
      <c r="D69" s="1"/>
      <c r="E69" s="18"/>
      <c r="F69" s="15"/>
    </row>
    <row r="70" spans="1:6" ht="18.899999999999999" thickBot="1" x14ac:dyDescent="0.55000000000000004">
      <c r="A70" s="4" t="s">
        <v>35</v>
      </c>
      <c r="B70" s="1"/>
      <c r="C70" s="18"/>
      <c r="D70" s="1"/>
      <c r="E70" s="30">
        <f>+E66-E68</f>
        <v>0</v>
      </c>
      <c r="F70" s="15" t="e">
        <f t="shared" si="1"/>
        <v>#DIV/0!</v>
      </c>
    </row>
    <row r="71" spans="1:6" ht="18.899999999999999" thickTop="1" x14ac:dyDescent="0.5">
      <c r="A71" s="1"/>
      <c r="B71" s="1"/>
      <c r="C71" s="18"/>
      <c r="D71" s="1"/>
      <c r="E71" s="18"/>
    </row>
    <row r="72" spans="1:6" ht="40.5" customHeight="1" x14ac:dyDescent="0.5">
      <c r="A72" s="43" t="s">
        <v>36</v>
      </c>
      <c r="B72" s="43"/>
      <c r="C72" s="43"/>
      <c r="D72" s="43"/>
      <c r="E72" s="43"/>
    </row>
  </sheetData>
  <mergeCells count="2">
    <mergeCell ref="A72:E72"/>
    <mergeCell ref="A1:E1"/>
  </mergeCells>
  <pageMargins left="0.7" right="0.7" top="0.75" bottom="0.75" header="0.3" footer="0.3"/>
  <pageSetup scale="96" orientation="portrait" horizontalDpi="1200" verticalDpi="1200" r:id="rId1"/>
  <rowBreaks count="1" manualBreakCount="1">
    <brk id="3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45BC2-F253-4978-BF9E-707443C6CB46}">
  <dimension ref="A1:S27"/>
  <sheetViews>
    <sheetView tabSelected="1" topLeftCell="A7" workbookViewId="0">
      <selection activeCell="I14" sqref="I14"/>
    </sheetView>
  </sheetViews>
  <sheetFormatPr defaultRowHeight="14.6" x14ac:dyDescent="0.4"/>
  <cols>
    <col min="2" max="2" width="21.23046875" customWidth="1"/>
    <col min="6" max="6" width="19.07421875" customWidth="1"/>
    <col min="7" max="7" width="16.61328125" customWidth="1"/>
    <col min="12" max="12" width="17.4609375" customWidth="1"/>
  </cols>
  <sheetData>
    <row r="1" spans="1:19" ht="19.3" x14ac:dyDescent="0.5">
      <c r="A1" s="46" t="s">
        <v>74</v>
      </c>
      <c r="B1" s="46"/>
      <c r="C1" s="46"/>
      <c r="D1" s="46"/>
      <c r="E1" s="46"/>
      <c r="F1" s="46"/>
      <c r="G1" s="46"/>
      <c r="H1" s="46"/>
    </row>
    <row r="2" spans="1:19" ht="32.15" x14ac:dyDescent="0.5">
      <c r="A2" s="47" t="s">
        <v>1</v>
      </c>
      <c r="B2" s="47"/>
      <c r="C2" s="48" t="s">
        <v>2</v>
      </c>
      <c r="D2" s="48" t="s">
        <v>4</v>
      </c>
      <c r="E2" s="48" t="s">
        <v>75</v>
      </c>
      <c r="F2" s="48" t="s">
        <v>76</v>
      </c>
      <c r="G2" s="48" t="s">
        <v>77</v>
      </c>
      <c r="H2" s="48" t="s">
        <v>78</v>
      </c>
      <c r="L2" s="92" t="s">
        <v>101</v>
      </c>
      <c r="M2" s="93"/>
      <c r="N2" s="94"/>
      <c r="O2" s="94"/>
      <c r="P2" s="93"/>
      <c r="Q2" s="93"/>
      <c r="R2" s="41" t="s">
        <v>102</v>
      </c>
      <c r="S2" s="93"/>
    </row>
    <row r="3" spans="1:19" ht="15.9" x14ac:dyDescent="0.45">
      <c r="A3" s="49" t="s">
        <v>8</v>
      </c>
      <c r="B3" s="49"/>
      <c r="C3" s="50" t="s">
        <v>38</v>
      </c>
      <c r="D3" s="50" t="s">
        <v>11</v>
      </c>
      <c r="E3" s="50" t="s">
        <v>79</v>
      </c>
      <c r="F3" s="50" t="s">
        <v>80</v>
      </c>
      <c r="G3" s="51"/>
      <c r="H3" s="52"/>
      <c r="L3" s="93"/>
      <c r="M3" s="93"/>
      <c r="N3" s="93"/>
      <c r="O3" s="93"/>
      <c r="P3" s="93"/>
      <c r="Q3" s="93"/>
      <c r="R3" s="93"/>
      <c r="S3" s="93"/>
    </row>
    <row r="4" spans="1:19" ht="15.9" x14ac:dyDescent="0.45">
      <c r="A4" s="53" t="s">
        <v>81</v>
      </c>
      <c r="B4" s="54"/>
      <c r="C4" s="55" t="s">
        <v>82</v>
      </c>
      <c r="D4" s="55"/>
      <c r="E4" s="56"/>
      <c r="F4" s="57">
        <f>+D4*E4</f>
        <v>0</v>
      </c>
      <c r="G4" s="58"/>
      <c r="H4" s="59"/>
      <c r="L4" s="95" t="s">
        <v>103</v>
      </c>
      <c r="M4" s="95" t="s">
        <v>104</v>
      </c>
      <c r="N4" s="95" t="s">
        <v>105</v>
      </c>
      <c r="O4" s="95" t="s">
        <v>119</v>
      </c>
      <c r="P4" s="95" t="s">
        <v>106</v>
      </c>
      <c r="Q4" s="93"/>
      <c r="R4" s="93"/>
      <c r="S4" s="93"/>
    </row>
    <row r="5" spans="1:19" ht="16.3" thickBot="1" x14ac:dyDescent="0.5">
      <c r="A5" s="60" t="s">
        <v>13</v>
      </c>
      <c r="B5" s="60"/>
      <c r="C5" s="61"/>
      <c r="D5" s="61"/>
      <c r="E5" s="62"/>
      <c r="F5" s="63">
        <f>+F4</f>
        <v>0</v>
      </c>
      <c r="G5" s="58"/>
      <c r="H5" s="59"/>
      <c r="L5" s="93" t="s">
        <v>83</v>
      </c>
      <c r="M5" s="93" t="s">
        <v>107</v>
      </c>
      <c r="N5" s="93" t="s">
        <v>108</v>
      </c>
      <c r="O5" s="93">
        <f>4/8</f>
        <v>0.5</v>
      </c>
      <c r="P5" s="96">
        <v>6.3</v>
      </c>
      <c r="Q5" s="93"/>
      <c r="R5" s="41" t="s">
        <v>109</v>
      </c>
      <c r="S5" s="93"/>
    </row>
    <row r="6" spans="1:19" ht="16.3" thickTop="1" x14ac:dyDescent="0.45">
      <c r="A6" s="47" t="s">
        <v>14</v>
      </c>
      <c r="B6" s="47"/>
      <c r="C6" s="64"/>
      <c r="D6" s="64"/>
      <c r="E6" s="65"/>
      <c r="F6" s="65"/>
      <c r="G6" s="58"/>
      <c r="H6" s="59"/>
      <c r="L6" s="93" t="s">
        <v>85</v>
      </c>
      <c r="M6" s="93" t="s">
        <v>110</v>
      </c>
      <c r="N6" s="93" t="s">
        <v>111</v>
      </c>
      <c r="O6" s="93">
        <f>3/8</f>
        <v>0.375</v>
      </c>
      <c r="P6" s="96">
        <f>18.76/25</f>
        <v>0.75040000000000007</v>
      </c>
      <c r="Q6" s="93"/>
      <c r="R6" s="41" t="s">
        <v>112</v>
      </c>
      <c r="S6" s="93"/>
    </row>
    <row r="7" spans="1:19" ht="15.9" x14ac:dyDescent="0.45">
      <c r="A7" s="66" t="s">
        <v>62</v>
      </c>
      <c r="B7" s="66"/>
      <c r="C7" s="67"/>
      <c r="D7" s="67"/>
      <c r="E7" s="68"/>
      <c r="F7" s="69"/>
      <c r="G7" s="58"/>
      <c r="H7" s="59"/>
      <c r="L7" s="93"/>
      <c r="M7" s="93"/>
      <c r="N7" s="93"/>
      <c r="O7" s="93"/>
      <c r="P7" s="93"/>
      <c r="Q7" s="93"/>
      <c r="R7" s="93"/>
      <c r="S7" s="93"/>
    </row>
    <row r="8" spans="1:19" ht="31.75" customHeight="1" x14ac:dyDescent="0.45">
      <c r="A8" s="67"/>
      <c r="B8" s="70" t="s">
        <v>83</v>
      </c>
      <c r="C8" s="71" t="s">
        <v>84</v>
      </c>
      <c r="D8" s="72"/>
      <c r="E8" s="73"/>
      <c r="F8" s="74">
        <f>+D8*E8</f>
        <v>0</v>
      </c>
      <c r="G8" s="58"/>
      <c r="H8" s="59"/>
      <c r="L8" s="97" t="s">
        <v>113</v>
      </c>
      <c r="M8" s="93"/>
      <c r="N8" s="93"/>
      <c r="O8" s="93"/>
      <c r="P8" s="93"/>
      <c r="Q8" s="93"/>
      <c r="R8" s="93"/>
      <c r="S8" s="93"/>
    </row>
    <row r="9" spans="1:19" ht="15.9" x14ac:dyDescent="0.45">
      <c r="A9" s="67"/>
      <c r="B9" s="70" t="s">
        <v>85</v>
      </c>
      <c r="C9" s="71" t="s">
        <v>84</v>
      </c>
      <c r="D9" s="72"/>
      <c r="E9" s="73"/>
      <c r="F9" s="74">
        <f t="shared" ref="F9:F11" si="0">+D9*E9</f>
        <v>0</v>
      </c>
      <c r="G9" s="58"/>
      <c r="H9" s="59"/>
      <c r="L9" s="93"/>
      <c r="M9" s="93"/>
      <c r="N9" s="93"/>
      <c r="O9" s="93"/>
      <c r="P9" s="93"/>
      <c r="Q9" s="93"/>
      <c r="R9" s="93"/>
      <c r="S9" s="93"/>
    </row>
    <row r="10" spans="1:19" ht="31.75" customHeight="1" x14ac:dyDescent="0.45">
      <c r="A10" s="67"/>
      <c r="B10" s="70" t="s">
        <v>86</v>
      </c>
      <c r="C10" s="71" t="s">
        <v>87</v>
      </c>
      <c r="D10" s="75"/>
      <c r="E10" s="73"/>
      <c r="F10" s="74">
        <f t="shared" si="0"/>
        <v>0</v>
      </c>
      <c r="G10" s="58"/>
      <c r="H10" s="59"/>
      <c r="L10" s="95" t="s">
        <v>20</v>
      </c>
      <c r="M10" s="95"/>
      <c r="N10" s="95" t="s">
        <v>114</v>
      </c>
      <c r="O10" s="95"/>
      <c r="P10" s="93"/>
      <c r="Q10" s="93"/>
      <c r="R10" s="93"/>
      <c r="S10" s="93"/>
    </row>
    <row r="11" spans="1:19" ht="15.9" x14ac:dyDescent="0.45">
      <c r="A11" s="67"/>
      <c r="B11" s="70" t="s">
        <v>88</v>
      </c>
      <c r="C11" s="99" t="s">
        <v>87</v>
      </c>
      <c r="D11" s="99"/>
      <c r="E11" s="76"/>
      <c r="F11" s="74">
        <f t="shared" si="0"/>
        <v>0</v>
      </c>
      <c r="G11" s="58"/>
      <c r="H11" s="59"/>
      <c r="L11" s="93" t="s">
        <v>115</v>
      </c>
      <c r="M11" s="93"/>
      <c r="N11" s="98">
        <f>9.44/12</f>
        <v>0.78666666666666663</v>
      </c>
      <c r="O11" s="98"/>
      <c r="Q11" s="93"/>
      <c r="R11" s="41" t="s">
        <v>116</v>
      </c>
      <c r="S11" s="93"/>
    </row>
    <row r="12" spans="1:19" ht="32.15" customHeight="1" thickBot="1" x14ac:dyDescent="0.5">
      <c r="A12" s="67"/>
      <c r="B12" s="77" t="s">
        <v>49</v>
      </c>
      <c r="C12" s="77"/>
      <c r="D12" s="77"/>
      <c r="E12" s="78"/>
      <c r="F12" s="79">
        <f>SUM(F7:F11)</f>
        <v>0</v>
      </c>
      <c r="G12" s="58"/>
      <c r="H12" s="59"/>
      <c r="L12" s="93" t="s">
        <v>117</v>
      </c>
      <c r="M12" s="93"/>
      <c r="N12" s="96">
        <v>0.6</v>
      </c>
      <c r="O12" s="96"/>
      <c r="P12" s="93"/>
      <c r="Q12" s="93"/>
      <c r="R12" s="41" t="s">
        <v>118</v>
      </c>
      <c r="S12" s="93"/>
    </row>
    <row r="13" spans="1:19" ht="16.3" thickTop="1" x14ac:dyDescent="0.45">
      <c r="A13" s="66" t="s">
        <v>26</v>
      </c>
      <c r="B13" s="66"/>
      <c r="C13" s="77"/>
      <c r="D13" s="77"/>
      <c r="E13" s="77"/>
      <c r="F13" s="80"/>
      <c r="G13" s="58"/>
      <c r="H13" s="59"/>
    </row>
    <row r="14" spans="1:19" ht="31.75" customHeight="1" x14ac:dyDescent="0.45">
      <c r="A14" s="67"/>
      <c r="B14" s="70" t="s">
        <v>89</v>
      </c>
      <c r="C14" s="70" t="s">
        <v>50</v>
      </c>
      <c r="D14" s="70"/>
      <c r="E14" s="81">
        <v>12</v>
      </c>
      <c r="F14" s="74">
        <f>+D14*E14</f>
        <v>0</v>
      </c>
      <c r="G14" s="58"/>
      <c r="H14" s="59"/>
    </row>
    <row r="15" spans="1:19" ht="15.9" x14ac:dyDescent="0.45">
      <c r="A15" s="67"/>
      <c r="B15" s="70" t="s">
        <v>90</v>
      </c>
      <c r="C15" s="70"/>
      <c r="D15" s="70"/>
      <c r="E15" s="81"/>
      <c r="F15" s="74"/>
      <c r="G15" s="58"/>
      <c r="H15" s="59"/>
    </row>
    <row r="16" spans="1:19" ht="32.15" customHeight="1" thickBot="1" x14ac:dyDescent="0.5">
      <c r="A16" s="67"/>
      <c r="B16" s="77" t="s">
        <v>91</v>
      </c>
      <c r="C16" s="77"/>
      <c r="D16" s="77"/>
      <c r="E16" s="78"/>
      <c r="F16" s="82">
        <f>SUM(F14:F15)</f>
        <v>0</v>
      </c>
      <c r="G16" s="58"/>
      <c r="H16" s="59"/>
      <c r="L16" t="s">
        <v>120</v>
      </c>
      <c r="M16">
        <v>10</v>
      </c>
    </row>
    <row r="17" spans="1:12" ht="16.3" thickTop="1" x14ac:dyDescent="0.45">
      <c r="A17" s="66" t="s">
        <v>72</v>
      </c>
      <c r="B17" s="66"/>
      <c r="C17" s="66"/>
      <c r="D17" s="66"/>
      <c r="E17" s="66"/>
      <c r="F17" s="83"/>
      <c r="G17" s="58"/>
      <c r="H17" s="59"/>
    </row>
    <row r="18" spans="1:12" ht="31.75" customHeight="1" x14ac:dyDescent="0.45">
      <c r="A18" s="67"/>
      <c r="B18" s="70" t="s">
        <v>92</v>
      </c>
      <c r="C18" s="70" t="s">
        <v>93</v>
      </c>
      <c r="D18" s="70"/>
      <c r="E18" s="81">
        <v>0.48</v>
      </c>
      <c r="F18" s="74">
        <f>+D18*E18</f>
        <v>0</v>
      </c>
      <c r="G18" s="58"/>
      <c r="H18" s="59"/>
      <c r="L18" t="s">
        <v>121</v>
      </c>
    </row>
    <row r="19" spans="1:12" ht="15.9" x14ac:dyDescent="0.45">
      <c r="A19" s="67"/>
      <c r="B19" s="70" t="s">
        <v>94</v>
      </c>
      <c r="C19" s="70" t="s">
        <v>95</v>
      </c>
      <c r="D19" s="70"/>
      <c r="E19" s="81">
        <v>20</v>
      </c>
      <c r="F19" s="74">
        <f t="shared" ref="F19:F20" si="1">+D19*E19</f>
        <v>0</v>
      </c>
      <c r="G19" s="58"/>
      <c r="H19" s="59"/>
      <c r="L19" t="s">
        <v>122</v>
      </c>
    </row>
    <row r="20" spans="1:12" ht="15.9" x14ac:dyDescent="0.45">
      <c r="A20" s="67"/>
      <c r="B20" s="70" t="s">
        <v>96</v>
      </c>
      <c r="C20" s="70" t="s">
        <v>50</v>
      </c>
      <c r="D20" s="70"/>
      <c r="E20" s="81">
        <v>12</v>
      </c>
      <c r="F20" s="74">
        <f t="shared" si="1"/>
        <v>0</v>
      </c>
      <c r="G20" s="58"/>
      <c r="H20" s="59"/>
      <c r="L20" t="s">
        <v>123</v>
      </c>
    </row>
    <row r="21" spans="1:12" ht="15.9" x14ac:dyDescent="0.45">
      <c r="A21" s="67"/>
      <c r="B21" s="77" t="s">
        <v>97</v>
      </c>
      <c r="C21" s="77"/>
      <c r="D21" s="77"/>
      <c r="E21" s="78"/>
      <c r="F21" s="84">
        <f>SUM(F18:F20)</f>
        <v>0</v>
      </c>
      <c r="G21" s="58"/>
      <c r="H21" s="59"/>
      <c r="L21" t="s">
        <v>124</v>
      </c>
    </row>
    <row r="22" spans="1:12" ht="16.3" thickBot="1" x14ac:dyDescent="0.5">
      <c r="A22" s="66" t="s">
        <v>98</v>
      </c>
      <c r="B22" s="66"/>
      <c r="C22" s="66"/>
      <c r="D22" s="66"/>
      <c r="E22" s="66"/>
      <c r="F22" s="85">
        <f>+F21+F16+F12</f>
        <v>0</v>
      </c>
      <c r="G22" s="58"/>
      <c r="H22" s="59"/>
    </row>
    <row r="23" spans="1:12" ht="16.3" thickTop="1" x14ac:dyDescent="0.45">
      <c r="A23" s="66" t="s">
        <v>39</v>
      </c>
      <c r="B23" s="66"/>
      <c r="C23" s="66"/>
      <c r="D23" s="77"/>
      <c r="E23" s="77"/>
      <c r="F23" s="84"/>
      <c r="G23" s="58"/>
      <c r="H23" s="59"/>
      <c r="L23" t="s">
        <v>125</v>
      </c>
    </row>
    <row r="24" spans="1:12" ht="15.9" x14ac:dyDescent="0.45">
      <c r="A24" s="86"/>
      <c r="B24" s="87" t="s">
        <v>99</v>
      </c>
      <c r="C24" s="87" t="s">
        <v>100</v>
      </c>
      <c r="D24" s="70"/>
      <c r="E24" s="88">
        <v>50</v>
      </c>
      <c r="F24" s="74">
        <f>+E24*D24</f>
        <v>0</v>
      </c>
      <c r="G24" s="58"/>
      <c r="H24" s="59"/>
    </row>
    <row r="25" spans="1:12" ht="15.9" x14ac:dyDescent="0.45">
      <c r="A25" s="89" t="s">
        <v>32</v>
      </c>
      <c r="B25" s="89"/>
      <c r="C25" s="89"/>
      <c r="D25" s="89"/>
      <c r="E25" s="65"/>
      <c r="F25" s="90">
        <f>+F22+F24</f>
        <v>0</v>
      </c>
      <c r="G25" s="58"/>
      <c r="H25" s="59"/>
    </row>
    <row r="26" spans="1:12" ht="16.3" thickBot="1" x14ac:dyDescent="0.5">
      <c r="A26" s="91" t="s">
        <v>33</v>
      </c>
      <c r="B26" s="91"/>
      <c r="C26" s="91"/>
      <c r="D26" s="91"/>
      <c r="E26" s="91"/>
      <c r="F26" s="63">
        <f>+F5-F25</f>
        <v>0</v>
      </c>
      <c r="G26" s="58"/>
      <c r="H26" s="59"/>
    </row>
    <row r="27" spans="1:12" ht="15" thickTop="1" x14ac:dyDescent="0.4">
      <c r="A27" s="39"/>
      <c r="B27" s="39"/>
      <c r="C27" s="39"/>
      <c r="D27" s="39"/>
      <c r="E27" s="39"/>
      <c r="F27" s="39"/>
      <c r="G27" s="39"/>
      <c r="H27" s="39"/>
    </row>
  </sheetData>
  <mergeCells count="13">
    <mergeCell ref="A26:E26"/>
    <mergeCell ref="A7:B7"/>
    <mergeCell ref="A13:B13"/>
    <mergeCell ref="A17:E17"/>
    <mergeCell ref="A22:E22"/>
    <mergeCell ref="A23:C23"/>
    <mergeCell ref="A25:D25"/>
    <mergeCell ref="A1:H1"/>
    <mergeCell ref="A2:B2"/>
    <mergeCell ref="A3:B3"/>
    <mergeCell ref="A4:B4"/>
    <mergeCell ref="A5:B5"/>
    <mergeCell ref="A6:B6"/>
  </mergeCells>
  <hyperlinks>
    <hyperlink ref="R2" r:id="rId1" xr:uid="{DE3127CF-E34E-4F1D-8886-E94537C5B77D}"/>
    <hyperlink ref="R5" r:id="rId2" xr:uid="{3C7F44C1-B932-40FB-ACED-836176E5FDED}"/>
    <hyperlink ref="R6" r:id="rId3" xr:uid="{13406E4D-942E-4626-B179-FE005D979F43}"/>
    <hyperlink ref="R11" r:id="rId4" xr:uid="{732B4FE4-4979-4093-831C-D9760692BD58}"/>
    <hyperlink ref="R12" r:id="rId5" xr:uid="{52BDC0C1-D1B5-4E75-9DDE-43D2E67F6A6F}"/>
  </hyperlinks>
  <pageMargins left="0.7" right="0.7" top="0.75" bottom="0.75" header="0.3" footer="0.3"/>
  <pageSetup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410B2-DBAC-4A32-A706-DBE8D519601B}">
  <dimension ref="A1:S27"/>
  <sheetViews>
    <sheetView workbookViewId="0">
      <selection activeCell="D4" sqref="D4"/>
    </sheetView>
  </sheetViews>
  <sheetFormatPr defaultRowHeight="14.6" x14ac:dyDescent="0.4"/>
  <cols>
    <col min="2" max="2" width="21.23046875" customWidth="1"/>
    <col min="6" max="6" width="19.07421875" customWidth="1"/>
    <col min="7" max="7" width="16.61328125" customWidth="1"/>
    <col min="12" max="12" width="17.4609375" customWidth="1"/>
  </cols>
  <sheetData>
    <row r="1" spans="1:19" ht="19.3" x14ac:dyDescent="0.5">
      <c r="A1" s="46" t="s">
        <v>74</v>
      </c>
      <c r="B1" s="46"/>
      <c r="C1" s="46"/>
      <c r="D1" s="46"/>
      <c r="E1" s="46"/>
      <c r="F1" s="46"/>
      <c r="G1" s="46"/>
      <c r="H1" s="46"/>
    </row>
    <row r="2" spans="1:19" ht="32.15" x14ac:dyDescent="0.5">
      <c r="A2" s="47" t="s">
        <v>1</v>
      </c>
      <c r="B2" s="47"/>
      <c r="C2" s="48" t="s">
        <v>2</v>
      </c>
      <c r="D2" s="48" t="s">
        <v>4</v>
      </c>
      <c r="E2" s="48" t="s">
        <v>75</v>
      </c>
      <c r="F2" s="48" t="s">
        <v>76</v>
      </c>
      <c r="G2" s="48" t="s">
        <v>77</v>
      </c>
      <c r="H2" s="48" t="s">
        <v>78</v>
      </c>
      <c r="L2" s="92" t="s">
        <v>101</v>
      </c>
      <c r="M2" s="93"/>
      <c r="N2" s="94"/>
      <c r="O2" s="94"/>
      <c r="P2" s="93"/>
      <c r="Q2" s="93"/>
      <c r="R2" s="41" t="s">
        <v>102</v>
      </c>
      <c r="S2" s="93"/>
    </row>
    <row r="3" spans="1:19" ht="15.9" x14ac:dyDescent="0.45">
      <c r="A3" s="49" t="s">
        <v>8</v>
      </c>
      <c r="B3" s="49"/>
      <c r="C3" s="50" t="s">
        <v>38</v>
      </c>
      <c r="D3" s="50" t="s">
        <v>11</v>
      </c>
      <c r="E3" s="50" t="s">
        <v>79</v>
      </c>
      <c r="F3" s="50" t="s">
        <v>80</v>
      </c>
      <c r="G3" s="51"/>
      <c r="H3" s="52"/>
      <c r="L3" s="93"/>
      <c r="M3" s="93"/>
      <c r="N3" s="93"/>
      <c r="O3" s="93"/>
      <c r="P3" s="93"/>
      <c r="Q3" s="93"/>
      <c r="R3" s="93"/>
      <c r="S3" s="93"/>
    </row>
    <row r="4" spans="1:19" ht="15.9" x14ac:dyDescent="0.45">
      <c r="A4" s="53" t="s">
        <v>81</v>
      </c>
      <c r="B4" s="54"/>
      <c r="C4" s="55" t="s">
        <v>82</v>
      </c>
      <c r="D4" s="55">
        <v>200</v>
      </c>
      <c r="E4" s="56">
        <v>10</v>
      </c>
      <c r="F4" s="57">
        <f>+D4*E4</f>
        <v>2000</v>
      </c>
      <c r="G4" s="58">
        <f>F4/$D$4</f>
        <v>10</v>
      </c>
      <c r="H4" s="59">
        <f>+F4/$F$5</f>
        <v>1</v>
      </c>
      <c r="L4" s="95" t="s">
        <v>103</v>
      </c>
      <c r="M4" s="95" t="s">
        <v>104</v>
      </c>
      <c r="N4" s="95" t="s">
        <v>105</v>
      </c>
      <c r="O4" s="95" t="s">
        <v>119</v>
      </c>
      <c r="P4" s="95" t="s">
        <v>106</v>
      </c>
      <c r="Q4" s="93"/>
      <c r="R4" s="93"/>
      <c r="S4" s="93"/>
    </row>
    <row r="5" spans="1:19" ht="16.3" thickBot="1" x14ac:dyDescent="0.5">
      <c r="A5" s="60" t="s">
        <v>13</v>
      </c>
      <c r="B5" s="60"/>
      <c r="C5" s="61"/>
      <c r="D5" s="61"/>
      <c r="E5" s="62"/>
      <c r="F5" s="63">
        <f>+F4</f>
        <v>2000</v>
      </c>
      <c r="G5" s="58">
        <f t="shared" ref="G5:G26" si="0">F5/$D$4</f>
        <v>10</v>
      </c>
      <c r="H5" s="59">
        <f t="shared" ref="H5:H26" si="1">+F5/$F$5</f>
        <v>1</v>
      </c>
      <c r="L5" s="93" t="s">
        <v>83</v>
      </c>
      <c r="M5" s="93" t="s">
        <v>107</v>
      </c>
      <c r="N5" s="93" t="s">
        <v>108</v>
      </c>
      <c r="O5" s="93">
        <f>4/8</f>
        <v>0.5</v>
      </c>
      <c r="P5" s="96">
        <v>6.3</v>
      </c>
      <c r="Q5" s="93"/>
      <c r="R5" s="41" t="s">
        <v>109</v>
      </c>
      <c r="S5" s="93"/>
    </row>
    <row r="6" spans="1:19" ht="16.3" thickTop="1" x14ac:dyDescent="0.45">
      <c r="A6" s="47" t="s">
        <v>14</v>
      </c>
      <c r="B6" s="47"/>
      <c r="C6" s="64"/>
      <c r="D6" s="64"/>
      <c r="E6" s="65"/>
      <c r="F6" s="65"/>
      <c r="G6" s="58"/>
      <c r="H6" s="59"/>
      <c r="L6" s="93" t="s">
        <v>85</v>
      </c>
      <c r="M6" s="93" t="s">
        <v>110</v>
      </c>
      <c r="N6" s="93" t="s">
        <v>111</v>
      </c>
      <c r="O6" s="93">
        <f>3/8</f>
        <v>0.375</v>
      </c>
      <c r="P6" s="96">
        <f>18.76/25</f>
        <v>0.75040000000000007</v>
      </c>
      <c r="Q6" s="93"/>
      <c r="R6" s="41" t="s">
        <v>112</v>
      </c>
      <c r="S6" s="93"/>
    </row>
    <row r="7" spans="1:19" ht="15.9" x14ac:dyDescent="0.45">
      <c r="A7" s="66" t="s">
        <v>62</v>
      </c>
      <c r="B7" s="66"/>
      <c r="C7" s="67"/>
      <c r="D7" s="67"/>
      <c r="E7" s="68"/>
      <c r="F7" s="69"/>
      <c r="G7" s="58"/>
      <c r="H7" s="59"/>
      <c r="L7" s="93"/>
      <c r="M7" s="93"/>
      <c r="N7" s="93"/>
      <c r="O7" s="93"/>
      <c r="P7" s="93"/>
      <c r="Q7" s="93"/>
      <c r="R7" s="93"/>
      <c r="S7" s="93"/>
    </row>
    <row r="8" spans="1:19" ht="31.75" customHeight="1" x14ac:dyDescent="0.45">
      <c r="A8" s="67"/>
      <c r="B8" s="70" t="s">
        <v>83</v>
      </c>
      <c r="C8" s="71" t="s">
        <v>84</v>
      </c>
      <c r="D8" s="72">
        <f>+D4*0.5</f>
        <v>100</v>
      </c>
      <c r="E8" s="73">
        <v>6.3</v>
      </c>
      <c r="F8" s="74">
        <f>+D8*E8</f>
        <v>630</v>
      </c>
      <c r="G8" s="58">
        <f t="shared" si="0"/>
        <v>3.15</v>
      </c>
      <c r="H8" s="59">
        <f t="shared" si="1"/>
        <v>0.315</v>
      </c>
      <c r="L8" s="97" t="s">
        <v>113</v>
      </c>
      <c r="M8" s="93"/>
      <c r="N8" s="93"/>
      <c r="O8" s="93"/>
      <c r="P8" s="93"/>
      <c r="Q8" s="93"/>
      <c r="R8" s="93"/>
      <c r="S8" s="93"/>
    </row>
    <row r="9" spans="1:19" ht="15.9" x14ac:dyDescent="0.45">
      <c r="A9" s="67"/>
      <c r="B9" s="70" t="s">
        <v>85</v>
      </c>
      <c r="C9" s="71" t="s">
        <v>84</v>
      </c>
      <c r="D9" s="72">
        <f>+D4*0.375</f>
        <v>75</v>
      </c>
      <c r="E9" s="73">
        <v>0.75</v>
      </c>
      <c r="F9" s="74">
        <f t="shared" ref="F9:F11" si="2">+D9*E9</f>
        <v>56.25</v>
      </c>
      <c r="G9" s="58">
        <f t="shared" si="0"/>
        <v>0.28125</v>
      </c>
      <c r="H9" s="59">
        <f t="shared" si="1"/>
        <v>2.8125000000000001E-2</v>
      </c>
      <c r="L9" s="93"/>
      <c r="M9" s="93"/>
      <c r="N9" s="93"/>
      <c r="O9" s="93"/>
      <c r="P9" s="93"/>
      <c r="Q9" s="93"/>
      <c r="R9" s="93"/>
      <c r="S9" s="93"/>
    </row>
    <row r="10" spans="1:19" ht="31.75" customHeight="1" x14ac:dyDescent="0.45">
      <c r="A10" s="67"/>
      <c r="B10" s="70" t="s">
        <v>86</v>
      </c>
      <c r="C10" s="71" t="s">
        <v>87</v>
      </c>
      <c r="D10" s="75">
        <f>+D4</f>
        <v>200</v>
      </c>
      <c r="E10" s="73">
        <v>0.79</v>
      </c>
      <c r="F10" s="74">
        <f t="shared" si="2"/>
        <v>158</v>
      </c>
      <c r="G10" s="58">
        <f t="shared" si="0"/>
        <v>0.79</v>
      </c>
      <c r="H10" s="59">
        <f t="shared" si="1"/>
        <v>7.9000000000000001E-2</v>
      </c>
      <c r="L10" s="95" t="s">
        <v>20</v>
      </c>
      <c r="M10" s="95"/>
      <c r="N10" s="95" t="s">
        <v>114</v>
      </c>
      <c r="O10" s="95"/>
      <c r="P10" s="93"/>
      <c r="Q10" s="93"/>
      <c r="R10" s="93"/>
      <c r="S10" s="93"/>
    </row>
    <row r="11" spans="1:19" ht="15.9" x14ac:dyDescent="0.45">
      <c r="A11" s="67"/>
      <c r="B11" s="70" t="s">
        <v>88</v>
      </c>
      <c r="C11" s="99" t="s">
        <v>87</v>
      </c>
      <c r="D11" s="99">
        <f>+D4</f>
        <v>200</v>
      </c>
      <c r="E11" s="76">
        <v>0.6</v>
      </c>
      <c r="F11" s="74">
        <f t="shared" si="2"/>
        <v>120</v>
      </c>
      <c r="G11" s="58">
        <f t="shared" si="0"/>
        <v>0.6</v>
      </c>
      <c r="H11" s="59">
        <f t="shared" si="1"/>
        <v>0.06</v>
      </c>
      <c r="L11" s="93" t="s">
        <v>115</v>
      </c>
      <c r="M11" s="93"/>
      <c r="N11" s="98">
        <f>9.44/12</f>
        <v>0.78666666666666663</v>
      </c>
      <c r="O11" s="98"/>
      <c r="Q11" s="93"/>
      <c r="R11" s="41" t="s">
        <v>116</v>
      </c>
      <c r="S11" s="93"/>
    </row>
    <row r="12" spans="1:19" ht="32.15" customHeight="1" thickBot="1" x14ac:dyDescent="0.5">
      <c r="A12" s="67"/>
      <c r="B12" s="77" t="s">
        <v>49</v>
      </c>
      <c r="C12" s="77"/>
      <c r="D12" s="77"/>
      <c r="E12" s="78"/>
      <c r="F12" s="79">
        <f>SUM(F7:F11)</f>
        <v>964.25</v>
      </c>
      <c r="G12" s="58">
        <f t="shared" si="0"/>
        <v>4.82125</v>
      </c>
      <c r="H12" s="59">
        <f t="shared" si="1"/>
        <v>0.48212500000000003</v>
      </c>
      <c r="L12" s="93" t="s">
        <v>117</v>
      </c>
      <c r="M12" s="93"/>
      <c r="N12" s="96">
        <v>0.6</v>
      </c>
      <c r="O12" s="96"/>
      <c r="P12" s="93"/>
      <c r="Q12" s="93"/>
      <c r="R12" s="41" t="s">
        <v>118</v>
      </c>
      <c r="S12" s="93"/>
    </row>
    <row r="13" spans="1:19" ht="16.3" thickTop="1" x14ac:dyDescent="0.45">
      <c r="A13" s="66" t="s">
        <v>26</v>
      </c>
      <c r="B13" s="66"/>
      <c r="C13" s="77"/>
      <c r="D13" s="77"/>
      <c r="E13" s="77"/>
      <c r="F13" s="80"/>
      <c r="G13" s="58">
        <f t="shared" si="0"/>
        <v>0</v>
      </c>
      <c r="H13" s="59">
        <f t="shared" si="1"/>
        <v>0</v>
      </c>
    </row>
    <row r="14" spans="1:19" ht="31.75" customHeight="1" x14ac:dyDescent="0.45">
      <c r="A14" s="67"/>
      <c r="B14" s="70" t="s">
        <v>89</v>
      </c>
      <c r="C14" s="70" t="s">
        <v>50</v>
      </c>
      <c r="D14" s="70">
        <f>D4*0.1</f>
        <v>20</v>
      </c>
      <c r="E14" s="81">
        <v>12</v>
      </c>
      <c r="F14" s="74">
        <f>+D14*E14</f>
        <v>240</v>
      </c>
      <c r="G14" s="58">
        <f t="shared" si="0"/>
        <v>1.2</v>
      </c>
      <c r="H14" s="59">
        <f t="shared" si="1"/>
        <v>0.12</v>
      </c>
    </row>
    <row r="15" spans="1:19" ht="15.9" x14ac:dyDescent="0.45">
      <c r="A15" s="67"/>
      <c r="B15" s="70" t="s">
        <v>90</v>
      </c>
      <c r="C15" s="70"/>
      <c r="D15" s="70"/>
      <c r="E15" s="81"/>
      <c r="F15" s="74"/>
      <c r="G15" s="58">
        <f t="shared" si="0"/>
        <v>0</v>
      </c>
      <c r="H15" s="59">
        <f t="shared" si="1"/>
        <v>0</v>
      </c>
    </row>
    <row r="16" spans="1:19" ht="32.15" customHeight="1" thickBot="1" x14ac:dyDescent="0.5">
      <c r="A16" s="67"/>
      <c r="B16" s="77" t="s">
        <v>91</v>
      </c>
      <c r="C16" s="77"/>
      <c r="D16" s="77"/>
      <c r="E16" s="78"/>
      <c r="F16" s="82">
        <f>SUM(F14:F15)</f>
        <v>240</v>
      </c>
      <c r="G16" s="58">
        <f t="shared" si="0"/>
        <v>1.2</v>
      </c>
      <c r="H16" s="59">
        <f t="shared" si="1"/>
        <v>0.12</v>
      </c>
      <c r="L16" t="s">
        <v>120</v>
      </c>
      <c r="M16">
        <v>10</v>
      </c>
    </row>
    <row r="17" spans="1:8" ht="16.3" thickTop="1" x14ac:dyDescent="0.45">
      <c r="A17" s="66" t="s">
        <v>72</v>
      </c>
      <c r="B17" s="66"/>
      <c r="C17" s="66"/>
      <c r="D17" s="66"/>
      <c r="E17" s="66"/>
      <c r="F17" s="83"/>
      <c r="G17" s="58">
        <f t="shared" si="0"/>
        <v>0</v>
      </c>
      <c r="H17" s="59">
        <f t="shared" si="1"/>
        <v>0</v>
      </c>
    </row>
    <row r="18" spans="1:8" ht="31.75" customHeight="1" x14ac:dyDescent="0.45">
      <c r="A18" s="67"/>
      <c r="B18" s="70" t="s">
        <v>92</v>
      </c>
      <c r="C18" s="70" t="s">
        <v>93</v>
      </c>
      <c r="D18" s="70">
        <v>100</v>
      </c>
      <c r="E18" s="81">
        <v>0.48</v>
      </c>
      <c r="F18" s="74">
        <f>+D18*E18</f>
        <v>48</v>
      </c>
      <c r="G18" s="58">
        <f t="shared" si="0"/>
        <v>0.24</v>
      </c>
      <c r="H18" s="59">
        <f t="shared" si="1"/>
        <v>2.4E-2</v>
      </c>
    </row>
    <row r="19" spans="1:8" ht="15.9" x14ac:dyDescent="0.45">
      <c r="A19" s="67"/>
      <c r="B19" s="70" t="s">
        <v>94</v>
      </c>
      <c r="C19" s="70" t="s">
        <v>95</v>
      </c>
      <c r="D19" s="70">
        <v>10</v>
      </c>
      <c r="E19" s="81">
        <v>20</v>
      </c>
      <c r="F19" s="74">
        <f t="shared" ref="F19:F20" si="3">+D19*E19</f>
        <v>200</v>
      </c>
      <c r="G19" s="58">
        <f t="shared" si="0"/>
        <v>1</v>
      </c>
      <c r="H19" s="59">
        <f t="shared" si="1"/>
        <v>0.1</v>
      </c>
    </row>
    <row r="20" spans="1:8" ht="15.9" x14ac:dyDescent="0.45">
      <c r="A20" s="67"/>
      <c r="B20" s="70" t="s">
        <v>96</v>
      </c>
      <c r="C20" s="70" t="s">
        <v>50</v>
      </c>
      <c r="D20" s="70">
        <v>60</v>
      </c>
      <c r="E20" s="81">
        <v>12</v>
      </c>
      <c r="F20" s="74">
        <f t="shared" si="3"/>
        <v>720</v>
      </c>
      <c r="G20" s="58">
        <f t="shared" si="0"/>
        <v>3.6</v>
      </c>
      <c r="H20" s="59">
        <f t="shared" si="1"/>
        <v>0.36</v>
      </c>
    </row>
    <row r="21" spans="1:8" ht="15.9" x14ac:dyDescent="0.45">
      <c r="A21" s="67"/>
      <c r="B21" s="77" t="s">
        <v>97</v>
      </c>
      <c r="C21" s="77"/>
      <c r="D21" s="77"/>
      <c r="E21" s="78"/>
      <c r="F21" s="84">
        <f>SUM(F18:F20)</f>
        <v>968</v>
      </c>
      <c r="G21" s="58">
        <f t="shared" si="0"/>
        <v>4.84</v>
      </c>
      <c r="H21" s="59">
        <f t="shared" si="1"/>
        <v>0.48399999999999999</v>
      </c>
    </row>
    <row r="22" spans="1:8" ht="16.3" thickBot="1" x14ac:dyDescent="0.5">
      <c r="A22" s="66" t="s">
        <v>98</v>
      </c>
      <c r="B22" s="66"/>
      <c r="C22" s="66"/>
      <c r="D22" s="66"/>
      <c r="E22" s="66"/>
      <c r="F22" s="85">
        <f>+F21+F16+F12</f>
        <v>2172.25</v>
      </c>
      <c r="G22" s="58">
        <f t="shared" si="0"/>
        <v>10.86125</v>
      </c>
      <c r="H22" s="59">
        <f t="shared" si="1"/>
        <v>1.086125</v>
      </c>
    </row>
    <row r="23" spans="1:8" ht="16.3" thickTop="1" x14ac:dyDescent="0.45">
      <c r="A23" s="66" t="s">
        <v>39</v>
      </c>
      <c r="B23" s="66"/>
      <c r="C23" s="66"/>
      <c r="D23" s="77"/>
      <c r="E23" s="77"/>
      <c r="F23" s="84"/>
      <c r="G23" s="58"/>
      <c r="H23" s="59"/>
    </row>
    <row r="24" spans="1:8" ht="15.9" x14ac:dyDescent="0.45">
      <c r="A24" s="86"/>
      <c r="B24" s="87" t="s">
        <v>99</v>
      </c>
      <c r="C24" s="87" t="s">
        <v>100</v>
      </c>
      <c r="D24" s="70">
        <v>5</v>
      </c>
      <c r="E24" s="88">
        <v>50</v>
      </c>
      <c r="F24" s="74">
        <f>+E24*D24</f>
        <v>250</v>
      </c>
      <c r="G24" s="58">
        <f t="shared" si="0"/>
        <v>1.25</v>
      </c>
      <c r="H24" s="59">
        <f t="shared" si="1"/>
        <v>0.125</v>
      </c>
    </row>
    <row r="25" spans="1:8" ht="15.9" x14ac:dyDescent="0.45">
      <c r="A25" s="89" t="s">
        <v>32</v>
      </c>
      <c r="B25" s="89"/>
      <c r="C25" s="89"/>
      <c r="D25" s="89"/>
      <c r="E25" s="65"/>
      <c r="F25" s="90">
        <f>+F22+F24</f>
        <v>2422.25</v>
      </c>
      <c r="G25" s="58">
        <f t="shared" si="0"/>
        <v>12.11125</v>
      </c>
      <c r="H25" s="59">
        <f t="shared" si="1"/>
        <v>1.211125</v>
      </c>
    </row>
    <row r="26" spans="1:8" ht="16.3" thickBot="1" x14ac:dyDescent="0.5">
      <c r="A26" s="91" t="s">
        <v>33</v>
      </c>
      <c r="B26" s="91"/>
      <c r="C26" s="91"/>
      <c r="D26" s="91"/>
      <c r="E26" s="91"/>
      <c r="F26" s="63">
        <f>+F5-F25</f>
        <v>-422.25</v>
      </c>
      <c r="G26" s="58">
        <f t="shared" si="0"/>
        <v>-2.1112500000000001</v>
      </c>
      <c r="H26" s="59">
        <f t="shared" si="1"/>
        <v>-0.21112500000000001</v>
      </c>
    </row>
    <row r="27" spans="1:8" ht="15" thickTop="1" x14ac:dyDescent="0.4">
      <c r="A27" s="39"/>
      <c r="B27" s="39"/>
      <c r="C27" s="39"/>
      <c r="D27" s="39"/>
      <c r="E27" s="39"/>
      <c r="F27" s="39"/>
      <c r="G27" s="39"/>
      <c r="H27" s="39"/>
    </row>
  </sheetData>
  <mergeCells count="13">
    <mergeCell ref="A26:E26"/>
    <mergeCell ref="A7:B7"/>
    <mergeCell ref="A13:B13"/>
    <mergeCell ref="A17:E17"/>
    <mergeCell ref="A22:E22"/>
    <mergeCell ref="A23:C23"/>
    <mergeCell ref="A25:D25"/>
    <mergeCell ref="A1:H1"/>
    <mergeCell ref="A2:B2"/>
    <mergeCell ref="A3:B3"/>
    <mergeCell ref="A4:B4"/>
    <mergeCell ref="A5:B5"/>
    <mergeCell ref="A6:B6"/>
  </mergeCells>
  <hyperlinks>
    <hyperlink ref="R2" r:id="rId1" xr:uid="{138C3211-7ED7-41EB-ADB2-4FD379E5B220}"/>
    <hyperlink ref="R5" r:id="rId2" xr:uid="{186CC464-FF9B-4D8F-B576-D0EBB9632D65}"/>
    <hyperlink ref="R6" r:id="rId3" xr:uid="{B2AB3ED3-1368-4AB9-8DAB-65D25E854302}"/>
    <hyperlink ref="R11" r:id="rId4" xr:uid="{07C515E8-12DB-4B17-A49A-50C86544D2F1}"/>
    <hyperlink ref="R12" r:id="rId5" xr:uid="{4714520B-50A3-4F77-8306-989DCB7CE2FE}"/>
  </hyperlinks>
  <pageMargins left="0.7" right="0.7" top="0.75" bottom="0.75" header="0.3" footer="0.3"/>
  <pageSetup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view="pageBreakPreview" zoomScale="80" zoomScaleSheetLayoutView="80" workbookViewId="0">
      <selection activeCell="A16" sqref="A16:D16"/>
    </sheetView>
  </sheetViews>
  <sheetFormatPr defaultColWidth="8.84375" defaultRowHeight="14.6" x14ac:dyDescent="0.4"/>
  <cols>
    <col min="1" max="1" width="35.15234375" customWidth="1"/>
    <col min="2" max="2" width="11" customWidth="1"/>
    <col min="4" max="4" width="10.15234375" customWidth="1"/>
    <col min="5" max="5" width="15.15234375" customWidth="1"/>
    <col min="6" max="6" width="9.84375" customWidth="1"/>
  </cols>
  <sheetData>
    <row r="1" spans="1:6" ht="26.15" x14ac:dyDescent="0.7">
      <c r="A1" s="42" t="s">
        <v>37</v>
      </c>
      <c r="B1" s="42"/>
      <c r="C1" s="42"/>
      <c r="D1" s="42"/>
      <c r="E1" s="42"/>
    </row>
    <row r="3" spans="1:6" ht="36.9" x14ac:dyDescent="0.5">
      <c r="A3" s="5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6" t="s">
        <v>6</v>
      </c>
    </row>
    <row r="4" spans="1:6" ht="18.45" x14ac:dyDescent="0.5">
      <c r="A4" s="4" t="s">
        <v>7</v>
      </c>
      <c r="B4" s="1"/>
      <c r="C4" s="1"/>
      <c r="D4" s="1"/>
      <c r="E4" s="1"/>
    </row>
    <row r="5" spans="1:6" x14ac:dyDescent="0.4">
      <c r="A5" s="2" t="s">
        <v>8</v>
      </c>
      <c r="B5" s="3" t="s">
        <v>38</v>
      </c>
      <c r="C5" s="3" t="s">
        <v>10</v>
      </c>
      <c r="D5" s="3" t="s">
        <v>11</v>
      </c>
      <c r="E5" s="3" t="s">
        <v>12</v>
      </c>
    </row>
    <row r="6" spans="1:6" ht="18.45" x14ac:dyDescent="0.5">
      <c r="A6" s="7" t="s">
        <v>41</v>
      </c>
      <c r="B6" s="7" t="s">
        <v>42</v>
      </c>
      <c r="C6" s="7">
        <f>18*32.4</f>
        <v>583.19999999999993</v>
      </c>
      <c r="D6" s="7">
        <v>10</v>
      </c>
      <c r="E6" s="32">
        <f>+C6*D6</f>
        <v>5831.9999999999991</v>
      </c>
      <c r="F6" s="15">
        <f>+E6/$E$8</f>
        <v>1</v>
      </c>
    </row>
    <row r="7" spans="1:6" ht="18.45" x14ac:dyDescent="0.5">
      <c r="A7" s="7"/>
      <c r="B7" s="7"/>
      <c r="C7" s="7"/>
      <c r="D7" s="7"/>
      <c r="E7" s="32">
        <f t="shared" ref="E7" si="0">+C7*D7</f>
        <v>0</v>
      </c>
      <c r="F7" s="15">
        <f>+E7/$E$8</f>
        <v>0</v>
      </c>
    </row>
    <row r="8" spans="1:6" ht="18.899999999999999" thickBot="1" x14ac:dyDescent="0.55000000000000004">
      <c r="A8" s="4" t="s">
        <v>13</v>
      </c>
      <c r="E8" s="33">
        <f>SUM(E6:E7)</f>
        <v>5831.9999999999991</v>
      </c>
      <c r="F8" s="15">
        <f>+E8/$E$8</f>
        <v>1</v>
      </c>
    </row>
    <row r="9" spans="1:6" ht="15" thickTop="1" x14ac:dyDescent="0.4"/>
    <row r="10" spans="1:6" ht="18.45" x14ac:dyDescent="0.5">
      <c r="A10" s="5" t="s">
        <v>14</v>
      </c>
      <c r="B10" s="9" t="s">
        <v>2</v>
      </c>
      <c r="C10" s="9" t="s">
        <v>3</v>
      </c>
      <c r="D10" s="9" t="s">
        <v>4</v>
      </c>
      <c r="E10" s="9" t="s">
        <v>15</v>
      </c>
    </row>
    <row r="11" spans="1:6" ht="18.45" x14ac:dyDescent="0.5">
      <c r="A11" s="7" t="s">
        <v>43</v>
      </c>
      <c r="B11" s="7" t="s">
        <v>44</v>
      </c>
      <c r="C11" s="7">
        <v>200</v>
      </c>
      <c r="D11" s="7">
        <v>2</v>
      </c>
      <c r="E11" s="32">
        <f>+C11*D11</f>
        <v>400</v>
      </c>
      <c r="F11" s="15">
        <f t="shared" ref="F11:F39" si="1">+E11/$E$8</f>
        <v>6.8587105624142677E-2</v>
      </c>
    </row>
    <row r="12" spans="1:6" ht="18.45" x14ac:dyDescent="0.5">
      <c r="A12" s="7" t="s">
        <v>45</v>
      </c>
      <c r="B12" s="7"/>
      <c r="C12" s="7">
        <v>50</v>
      </c>
      <c r="D12" s="7">
        <v>1</v>
      </c>
      <c r="E12" s="32">
        <f t="shared" ref="E12:E29" si="2">+C12*D12</f>
        <v>50</v>
      </c>
      <c r="F12" s="15">
        <f t="shared" si="1"/>
        <v>8.5733882030178347E-3</v>
      </c>
    </row>
    <row r="13" spans="1:6" ht="18.45" x14ac:dyDescent="0.5">
      <c r="A13" s="7" t="s">
        <v>46</v>
      </c>
      <c r="B13" s="7"/>
      <c r="C13" s="7">
        <v>250</v>
      </c>
      <c r="D13" s="7">
        <v>1</v>
      </c>
      <c r="E13" s="32">
        <f t="shared" si="2"/>
        <v>250</v>
      </c>
      <c r="F13" s="15">
        <f t="shared" si="1"/>
        <v>4.2866941015089172E-2</v>
      </c>
    </row>
    <row r="14" spans="1:6" ht="18.45" x14ac:dyDescent="0.5">
      <c r="A14" s="7" t="s">
        <v>47</v>
      </c>
      <c r="B14" s="7"/>
      <c r="C14" s="7">
        <v>60</v>
      </c>
      <c r="D14" s="7">
        <v>1</v>
      </c>
      <c r="E14" s="32">
        <f t="shared" si="2"/>
        <v>60</v>
      </c>
      <c r="F14" s="15">
        <f t="shared" si="1"/>
        <v>1.0288065843621401E-2</v>
      </c>
    </row>
    <row r="15" spans="1:6" ht="18.45" x14ac:dyDescent="0.5">
      <c r="A15" s="7" t="s">
        <v>48</v>
      </c>
      <c r="B15" s="7"/>
      <c r="C15" s="7">
        <f>7.5*18</f>
        <v>135</v>
      </c>
      <c r="D15" s="7">
        <v>1</v>
      </c>
      <c r="E15" s="34">
        <f t="shared" si="2"/>
        <v>135</v>
      </c>
      <c r="F15" s="15">
        <f t="shared" si="1"/>
        <v>2.314814814814815E-2</v>
      </c>
    </row>
    <row r="16" spans="1:6" ht="18.45" x14ac:dyDescent="0.5">
      <c r="A16" s="7" t="s">
        <v>59</v>
      </c>
      <c r="B16" s="7"/>
      <c r="C16" s="7">
        <v>250</v>
      </c>
      <c r="D16" s="7">
        <v>1</v>
      </c>
      <c r="E16" s="34">
        <f t="shared" si="2"/>
        <v>250</v>
      </c>
      <c r="F16" s="15">
        <f t="shared" si="1"/>
        <v>4.2866941015089172E-2</v>
      </c>
    </row>
    <row r="17" spans="1:6" ht="18.899999999999999" thickBot="1" x14ac:dyDescent="0.55000000000000004">
      <c r="A17" s="14" t="s">
        <v>49</v>
      </c>
      <c r="B17" s="13"/>
      <c r="C17" s="13"/>
      <c r="D17" s="13"/>
      <c r="E17" s="35">
        <f>SUM(E11:E16)</f>
        <v>1145</v>
      </c>
      <c r="F17" s="15">
        <f t="shared" si="1"/>
        <v>0.19633058984910839</v>
      </c>
    </row>
    <row r="18" spans="1:6" ht="10.5" customHeight="1" thickTop="1" x14ac:dyDescent="0.5">
      <c r="A18" s="13"/>
      <c r="B18" s="13"/>
      <c r="C18" s="13"/>
      <c r="D18" s="13"/>
      <c r="E18" s="13"/>
      <c r="F18" s="15"/>
    </row>
    <row r="19" spans="1:6" ht="18.45" x14ac:dyDescent="0.5">
      <c r="A19" s="4" t="s">
        <v>26</v>
      </c>
      <c r="B19" s="1"/>
      <c r="C19" s="1"/>
      <c r="D19" s="1"/>
      <c r="E19" s="36"/>
      <c r="F19" s="15"/>
    </row>
    <row r="20" spans="1:6" ht="18.45" x14ac:dyDescent="0.5">
      <c r="A20" s="7" t="s">
        <v>51</v>
      </c>
      <c r="B20" s="7" t="s">
        <v>50</v>
      </c>
      <c r="C20" s="7">
        <v>0</v>
      </c>
      <c r="D20" s="7">
        <f>8*2</f>
        <v>16</v>
      </c>
      <c r="E20" s="34">
        <f t="shared" si="2"/>
        <v>0</v>
      </c>
      <c r="F20" s="15">
        <f t="shared" si="1"/>
        <v>0</v>
      </c>
    </row>
    <row r="21" spans="1:6" ht="18.45" x14ac:dyDescent="0.5">
      <c r="A21" s="7" t="s">
        <v>52</v>
      </c>
      <c r="B21" s="7" t="s">
        <v>50</v>
      </c>
      <c r="C21" s="7">
        <v>0</v>
      </c>
      <c r="D21" s="7">
        <v>30</v>
      </c>
      <c r="E21" s="34">
        <f t="shared" si="2"/>
        <v>0</v>
      </c>
      <c r="F21" s="15">
        <f t="shared" si="1"/>
        <v>0</v>
      </c>
    </row>
    <row r="22" spans="1:6" ht="18.45" x14ac:dyDescent="0.5">
      <c r="A22" s="7" t="s">
        <v>53</v>
      </c>
      <c r="B22" s="7" t="s">
        <v>50</v>
      </c>
      <c r="C22" s="7">
        <v>0</v>
      </c>
      <c r="D22" s="7">
        <f>20*20</f>
        <v>400</v>
      </c>
      <c r="E22" s="34">
        <f t="shared" si="2"/>
        <v>0</v>
      </c>
      <c r="F22" s="15">
        <f t="shared" si="1"/>
        <v>0</v>
      </c>
    </row>
    <row r="23" spans="1:6" ht="18.45" x14ac:dyDescent="0.5">
      <c r="A23" s="7"/>
      <c r="B23" s="7"/>
      <c r="C23" s="7"/>
      <c r="D23" s="7"/>
      <c r="E23" s="34">
        <f t="shared" si="2"/>
        <v>0</v>
      </c>
      <c r="F23" s="15">
        <f t="shared" si="1"/>
        <v>0</v>
      </c>
    </row>
    <row r="24" spans="1:6" ht="18.899999999999999" thickBot="1" x14ac:dyDescent="0.55000000000000004">
      <c r="A24" s="14" t="s">
        <v>27</v>
      </c>
      <c r="B24" s="13"/>
      <c r="C24" s="13"/>
      <c r="D24" s="13"/>
      <c r="E24" s="35">
        <f>SUM(E20:E23)</f>
        <v>0</v>
      </c>
      <c r="F24" s="15">
        <f t="shared" si="1"/>
        <v>0</v>
      </c>
    </row>
    <row r="25" spans="1:6" ht="9.75" customHeight="1" thickTop="1" x14ac:dyDescent="0.5">
      <c r="A25" s="13"/>
      <c r="B25" s="13"/>
      <c r="C25" s="13"/>
      <c r="D25" s="13"/>
      <c r="E25" s="13"/>
      <c r="F25" s="15"/>
    </row>
    <row r="26" spans="1:6" ht="18.45" x14ac:dyDescent="0.5">
      <c r="A26" s="4" t="s">
        <v>39</v>
      </c>
      <c r="B26" s="1"/>
      <c r="C26" s="1"/>
      <c r="D26" s="1"/>
      <c r="E26" s="36"/>
      <c r="F26" s="15"/>
    </row>
    <row r="27" spans="1:6" ht="18.45" x14ac:dyDescent="0.5">
      <c r="A27" s="7" t="s">
        <v>54</v>
      </c>
      <c r="B27" s="7" t="s">
        <v>56</v>
      </c>
      <c r="C27" s="7">
        <v>200</v>
      </c>
      <c r="D27" s="7">
        <v>0</v>
      </c>
      <c r="E27" s="34">
        <f t="shared" si="2"/>
        <v>0</v>
      </c>
      <c r="F27" s="15">
        <f t="shared" si="1"/>
        <v>0</v>
      </c>
    </row>
    <row r="28" spans="1:6" ht="18.45" x14ac:dyDescent="0.5">
      <c r="A28" s="7" t="s">
        <v>55</v>
      </c>
      <c r="B28" s="7" t="s">
        <v>56</v>
      </c>
      <c r="C28" s="7">
        <v>100</v>
      </c>
      <c r="D28" s="7">
        <v>1</v>
      </c>
      <c r="E28" s="34">
        <f t="shared" si="2"/>
        <v>100</v>
      </c>
      <c r="F28" s="15">
        <f t="shared" si="1"/>
        <v>1.7146776406035669E-2</v>
      </c>
    </row>
    <row r="29" spans="1:6" ht="18.45" x14ac:dyDescent="0.5">
      <c r="A29" s="7" t="s">
        <v>58</v>
      </c>
      <c r="B29" s="7" t="s">
        <v>60</v>
      </c>
      <c r="C29" s="7">
        <v>250</v>
      </c>
      <c r="D29" s="7">
        <v>1</v>
      </c>
      <c r="E29" s="34">
        <f t="shared" si="2"/>
        <v>250</v>
      </c>
      <c r="F29" s="15">
        <f t="shared" si="1"/>
        <v>4.2866941015089172E-2</v>
      </c>
    </row>
    <row r="30" spans="1:6" ht="18.45" x14ac:dyDescent="0.5">
      <c r="A30" s="7"/>
      <c r="B30" s="7"/>
      <c r="C30" s="7"/>
      <c r="D30" s="7"/>
      <c r="E30" s="34"/>
      <c r="F30" s="15">
        <f t="shared" si="1"/>
        <v>0</v>
      </c>
    </row>
    <row r="31" spans="1:6" s="6" customFormat="1" ht="18.899999999999999" thickBot="1" x14ac:dyDescent="0.55000000000000004">
      <c r="A31" s="14" t="s">
        <v>40</v>
      </c>
      <c r="B31" s="13"/>
      <c r="C31" s="13"/>
      <c r="D31" s="13"/>
      <c r="E31" s="35">
        <f>SUM(E27:E30)</f>
        <v>350</v>
      </c>
      <c r="F31" s="15">
        <f t="shared" si="1"/>
        <v>6.0013717421124838E-2</v>
      </c>
    </row>
    <row r="32" spans="1:6" s="6" customFormat="1" ht="10.5" customHeight="1" thickTop="1" x14ac:dyDescent="0.5">
      <c r="A32" s="13"/>
      <c r="B32" s="13"/>
      <c r="C32" s="13"/>
      <c r="D32" s="13"/>
      <c r="E32" s="13"/>
      <c r="F32" s="15"/>
    </row>
    <row r="33" spans="1:6" ht="18.899999999999999" thickBot="1" x14ac:dyDescent="0.55000000000000004">
      <c r="A33" s="4" t="s">
        <v>32</v>
      </c>
      <c r="B33" s="1"/>
      <c r="C33" s="1"/>
      <c r="D33" s="1"/>
      <c r="E33" s="37">
        <f>+E17+E24+E31</f>
        <v>1495</v>
      </c>
      <c r="F33" s="15">
        <f t="shared" si="1"/>
        <v>0.25634430727023322</v>
      </c>
    </row>
    <row r="34" spans="1:6" ht="18.899999999999999" thickTop="1" x14ac:dyDescent="0.5">
      <c r="A34" s="1"/>
      <c r="B34" s="1"/>
      <c r="C34" s="1"/>
      <c r="D34" s="1"/>
      <c r="E34" s="1"/>
      <c r="F34" s="15"/>
    </row>
    <row r="35" spans="1:6" ht="18.899999999999999" thickBot="1" x14ac:dyDescent="0.55000000000000004">
      <c r="A35" s="4" t="s">
        <v>33</v>
      </c>
      <c r="B35" s="1"/>
      <c r="C35" s="1"/>
      <c r="D35" s="1"/>
      <c r="E35" s="33">
        <f>+E8-E33</f>
        <v>4336.9999999999991</v>
      </c>
      <c r="F35" s="15">
        <f t="shared" si="1"/>
        <v>0.74365569272976673</v>
      </c>
    </row>
    <row r="36" spans="1:6" ht="18.899999999999999" thickTop="1" x14ac:dyDescent="0.5">
      <c r="A36" s="4"/>
      <c r="B36" s="1"/>
      <c r="C36" s="1"/>
      <c r="D36" s="1"/>
      <c r="E36" s="1"/>
      <c r="F36" s="15"/>
    </row>
    <row r="37" spans="1:6" ht="18.45" x14ac:dyDescent="0.5">
      <c r="A37" s="1" t="s">
        <v>34</v>
      </c>
      <c r="B37" s="1"/>
      <c r="C37" s="1"/>
      <c r="D37" s="8">
        <f>0.15+0.05+0.1</f>
        <v>0.30000000000000004</v>
      </c>
      <c r="E37" s="38">
        <f>+E35*D37</f>
        <v>1301.0999999999999</v>
      </c>
      <c r="F37" s="15">
        <f t="shared" si="1"/>
        <v>0.22309670781893007</v>
      </c>
    </row>
    <row r="38" spans="1:6" ht="18.45" x14ac:dyDescent="0.5">
      <c r="A38" s="4"/>
      <c r="B38" s="1"/>
      <c r="C38" s="1"/>
      <c r="D38" s="1"/>
      <c r="E38" s="1"/>
      <c r="F38" s="15"/>
    </row>
    <row r="39" spans="1:6" ht="18.899999999999999" thickBot="1" x14ac:dyDescent="0.55000000000000004">
      <c r="A39" s="4" t="s">
        <v>35</v>
      </c>
      <c r="B39" s="1"/>
      <c r="C39" s="1"/>
      <c r="D39" s="1"/>
      <c r="E39" s="37">
        <f>+E35-E37</f>
        <v>3035.8999999999992</v>
      </c>
      <c r="F39" s="15">
        <f t="shared" si="1"/>
        <v>0.52055898491083674</v>
      </c>
    </row>
    <row r="40" spans="1:6" ht="18.899999999999999" thickTop="1" x14ac:dyDescent="0.5">
      <c r="A40" s="1"/>
      <c r="B40" s="1"/>
      <c r="C40" s="1"/>
      <c r="D40" s="1"/>
      <c r="E40" s="1"/>
    </row>
    <row r="41" spans="1:6" ht="40.5" customHeight="1" x14ac:dyDescent="0.5">
      <c r="A41" s="43" t="s">
        <v>36</v>
      </c>
      <c r="B41" s="43"/>
      <c r="C41" s="43"/>
      <c r="D41" s="43"/>
      <c r="E41" s="43"/>
    </row>
  </sheetData>
  <mergeCells count="2">
    <mergeCell ref="A1:E1"/>
    <mergeCell ref="A41:E41"/>
  </mergeCells>
  <pageMargins left="0.7" right="0.7" top="0.75" bottom="0.75" header="0.3" footer="0.3"/>
  <pageSetup scale="96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1"/>
  <sheetViews>
    <sheetView view="pageBreakPreview" zoomScale="70" zoomScaleSheetLayoutView="70" workbookViewId="0">
      <selection activeCell="A16" sqref="A16:D16"/>
    </sheetView>
  </sheetViews>
  <sheetFormatPr defaultColWidth="8.84375" defaultRowHeight="14.6" x14ac:dyDescent="0.4"/>
  <cols>
    <col min="1" max="1" width="35.15234375" customWidth="1"/>
    <col min="2" max="2" width="11" customWidth="1"/>
    <col min="4" max="4" width="10.15234375" customWidth="1"/>
    <col min="5" max="5" width="15.15234375" customWidth="1"/>
    <col min="6" max="6" width="9.84375" customWidth="1"/>
  </cols>
  <sheetData>
    <row r="1" spans="1:6" ht="26.15" x14ac:dyDescent="0.7">
      <c r="A1" s="42" t="s">
        <v>37</v>
      </c>
      <c r="B1" s="42"/>
      <c r="C1" s="42"/>
      <c r="D1" s="42"/>
      <c r="E1" s="42"/>
    </row>
    <row r="3" spans="1:6" ht="36.9" x14ac:dyDescent="0.5">
      <c r="A3" s="5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6" t="s">
        <v>6</v>
      </c>
    </row>
    <row r="4" spans="1:6" ht="18.45" x14ac:dyDescent="0.5">
      <c r="A4" s="4" t="s">
        <v>7</v>
      </c>
      <c r="B4" s="1"/>
      <c r="C4" s="1"/>
      <c r="D4" s="1"/>
      <c r="E4" s="1"/>
    </row>
    <row r="5" spans="1:6" x14ac:dyDescent="0.4">
      <c r="A5" s="2" t="s">
        <v>8</v>
      </c>
      <c r="B5" s="3" t="s">
        <v>38</v>
      </c>
      <c r="C5" s="3" t="s">
        <v>10</v>
      </c>
      <c r="D5" s="3" t="s">
        <v>11</v>
      </c>
      <c r="E5" s="3" t="s">
        <v>12</v>
      </c>
    </row>
    <row r="6" spans="1:6" ht="18.45" x14ac:dyDescent="0.5">
      <c r="A6" s="7" t="s">
        <v>41</v>
      </c>
      <c r="B6" s="7" t="s">
        <v>42</v>
      </c>
      <c r="C6" s="7">
        <f>18*32.4</f>
        <v>583.19999999999993</v>
      </c>
      <c r="D6" s="7">
        <v>10</v>
      </c>
      <c r="E6" s="32">
        <f>+C6*D6</f>
        <v>5831.9999999999991</v>
      </c>
      <c r="F6" s="15">
        <f>+E6/$E$8</f>
        <v>1</v>
      </c>
    </row>
    <row r="7" spans="1:6" ht="18.45" x14ac:dyDescent="0.5">
      <c r="A7" s="7"/>
      <c r="B7" s="7"/>
      <c r="C7" s="7"/>
      <c r="D7" s="7"/>
      <c r="E7" s="32">
        <f t="shared" ref="E7" si="0">+C7*D7</f>
        <v>0</v>
      </c>
      <c r="F7" s="15">
        <f>+E7/$E$8</f>
        <v>0</v>
      </c>
    </row>
    <row r="8" spans="1:6" ht="18.899999999999999" thickBot="1" x14ac:dyDescent="0.55000000000000004">
      <c r="A8" s="4" t="s">
        <v>13</v>
      </c>
      <c r="E8" s="33">
        <f>SUM(E6:E7)</f>
        <v>5831.9999999999991</v>
      </c>
      <c r="F8" s="15">
        <f>+E8/$E$8</f>
        <v>1</v>
      </c>
    </row>
    <row r="9" spans="1:6" ht="15" thickTop="1" x14ac:dyDescent="0.4"/>
    <row r="10" spans="1:6" ht="18.45" x14ac:dyDescent="0.5">
      <c r="A10" s="5" t="s">
        <v>14</v>
      </c>
      <c r="B10" s="9" t="s">
        <v>2</v>
      </c>
      <c r="C10" s="9" t="s">
        <v>3</v>
      </c>
      <c r="D10" s="9" t="s">
        <v>4</v>
      </c>
      <c r="E10" s="9" t="s">
        <v>15</v>
      </c>
    </row>
    <row r="11" spans="1:6" ht="18.45" x14ac:dyDescent="0.5">
      <c r="A11" s="7" t="s">
        <v>43</v>
      </c>
      <c r="B11" s="7" t="s">
        <v>44</v>
      </c>
      <c r="C11" s="7">
        <v>200</v>
      </c>
      <c r="D11" s="7">
        <v>2</v>
      </c>
      <c r="E11" s="32">
        <f>+C11*D11</f>
        <v>400</v>
      </c>
      <c r="F11" s="15">
        <f t="shared" ref="F11:F39" si="1">+E11/$E$8</f>
        <v>6.8587105624142677E-2</v>
      </c>
    </row>
    <row r="12" spans="1:6" ht="18.45" x14ac:dyDescent="0.5">
      <c r="A12" s="7" t="s">
        <v>45</v>
      </c>
      <c r="B12" s="7"/>
      <c r="C12" s="7">
        <v>50</v>
      </c>
      <c r="D12" s="7">
        <v>1</v>
      </c>
      <c r="E12" s="32">
        <f t="shared" ref="E12:E29" si="2">+C12*D12</f>
        <v>50</v>
      </c>
      <c r="F12" s="15">
        <f t="shared" si="1"/>
        <v>8.5733882030178347E-3</v>
      </c>
    </row>
    <row r="13" spans="1:6" ht="18.45" x14ac:dyDescent="0.5">
      <c r="A13" s="7" t="s">
        <v>46</v>
      </c>
      <c r="B13" s="7"/>
      <c r="C13" s="7">
        <v>250</v>
      </c>
      <c r="D13" s="7">
        <v>1</v>
      </c>
      <c r="E13" s="32">
        <f t="shared" si="2"/>
        <v>250</v>
      </c>
      <c r="F13" s="15">
        <f t="shared" si="1"/>
        <v>4.2866941015089172E-2</v>
      </c>
    </row>
    <row r="14" spans="1:6" ht="18.45" x14ac:dyDescent="0.5">
      <c r="A14" s="7" t="s">
        <v>47</v>
      </c>
      <c r="B14" s="7"/>
      <c r="C14" s="7">
        <v>60</v>
      </c>
      <c r="D14" s="7">
        <v>1</v>
      </c>
      <c r="E14" s="32">
        <f t="shared" si="2"/>
        <v>60</v>
      </c>
      <c r="F14" s="15">
        <f t="shared" si="1"/>
        <v>1.0288065843621401E-2</v>
      </c>
    </row>
    <row r="15" spans="1:6" ht="18.45" x14ac:dyDescent="0.5">
      <c r="A15" s="7" t="s">
        <v>48</v>
      </c>
      <c r="B15" s="7"/>
      <c r="C15" s="7">
        <f>7.5*18</f>
        <v>135</v>
      </c>
      <c r="D15" s="7">
        <v>1</v>
      </c>
      <c r="E15" s="34">
        <f t="shared" si="2"/>
        <v>135</v>
      </c>
      <c r="F15" s="15">
        <f t="shared" si="1"/>
        <v>2.314814814814815E-2</v>
      </c>
    </row>
    <row r="16" spans="1:6" ht="18.45" x14ac:dyDescent="0.5">
      <c r="A16" s="7" t="s">
        <v>59</v>
      </c>
      <c r="B16" s="7"/>
      <c r="C16" s="7">
        <v>250</v>
      </c>
      <c r="D16" s="7">
        <v>1</v>
      </c>
      <c r="E16" s="34">
        <f t="shared" si="2"/>
        <v>250</v>
      </c>
      <c r="F16" s="15">
        <f t="shared" si="1"/>
        <v>4.2866941015089172E-2</v>
      </c>
    </row>
    <row r="17" spans="1:6" ht="18.899999999999999" thickBot="1" x14ac:dyDescent="0.55000000000000004">
      <c r="A17" s="14" t="s">
        <v>49</v>
      </c>
      <c r="B17" s="13"/>
      <c r="C17" s="13"/>
      <c r="D17" s="13"/>
      <c r="E17" s="35">
        <f>SUM(E11:E16)</f>
        <v>1145</v>
      </c>
      <c r="F17" s="15">
        <f t="shared" si="1"/>
        <v>0.19633058984910839</v>
      </c>
    </row>
    <row r="18" spans="1:6" ht="10.5" customHeight="1" thickTop="1" x14ac:dyDescent="0.5">
      <c r="A18" s="13"/>
      <c r="B18" s="13"/>
      <c r="C18" s="13"/>
      <c r="D18" s="13"/>
      <c r="E18" s="13"/>
      <c r="F18" s="15"/>
    </row>
    <row r="19" spans="1:6" ht="18.45" x14ac:dyDescent="0.5">
      <c r="A19" s="4" t="s">
        <v>26</v>
      </c>
      <c r="B19" s="1"/>
      <c r="C19" s="1"/>
      <c r="D19" s="1"/>
      <c r="E19" s="36"/>
      <c r="F19" s="15"/>
    </row>
    <row r="20" spans="1:6" ht="18.45" x14ac:dyDescent="0.5">
      <c r="A20" s="7" t="s">
        <v>51</v>
      </c>
      <c r="B20" s="7" t="s">
        <v>50</v>
      </c>
      <c r="C20" s="7">
        <v>0</v>
      </c>
      <c r="D20" s="7">
        <f>8*2</f>
        <v>16</v>
      </c>
      <c r="E20" s="34">
        <f t="shared" si="2"/>
        <v>0</v>
      </c>
      <c r="F20" s="15">
        <f t="shared" si="1"/>
        <v>0</v>
      </c>
    </row>
    <row r="21" spans="1:6" ht="18.45" x14ac:dyDescent="0.5">
      <c r="A21" s="7" t="s">
        <v>52</v>
      </c>
      <c r="B21" s="7" t="s">
        <v>50</v>
      </c>
      <c r="C21" s="7">
        <v>0</v>
      </c>
      <c r="D21" s="7">
        <v>30</v>
      </c>
      <c r="E21" s="34">
        <f t="shared" si="2"/>
        <v>0</v>
      </c>
      <c r="F21" s="15">
        <f t="shared" si="1"/>
        <v>0</v>
      </c>
    </row>
    <row r="22" spans="1:6" ht="18.45" x14ac:dyDescent="0.5">
      <c r="A22" s="7" t="s">
        <v>53</v>
      </c>
      <c r="B22" s="7" t="s">
        <v>50</v>
      </c>
      <c r="C22" s="7">
        <v>0</v>
      </c>
      <c r="D22" s="7">
        <f>20*20</f>
        <v>400</v>
      </c>
      <c r="E22" s="34">
        <f t="shared" si="2"/>
        <v>0</v>
      </c>
      <c r="F22" s="15">
        <f t="shared" si="1"/>
        <v>0</v>
      </c>
    </row>
    <row r="23" spans="1:6" ht="18.45" x14ac:dyDescent="0.5">
      <c r="A23" s="7"/>
      <c r="B23" s="7"/>
      <c r="C23" s="7"/>
      <c r="D23" s="7"/>
      <c r="E23" s="34">
        <f t="shared" si="2"/>
        <v>0</v>
      </c>
      <c r="F23" s="15">
        <f t="shared" si="1"/>
        <v>0</v>
      </c>
    </row>
    <row r="24" spans="1:6" ht="18.899999999999999" thickBot="1" x14ac:dyDescent="0.55000000000000004">
      <c r="A24" s="14" t="s">
        <v>27</v>
      </c>
      <c r="B24" s="13"/>
      <c r="C24" s="13"/>
      <c r="D24" s="13"/>
      <c r="E24" s="35">
        <f>SUM(E20:E23)</f>
        <v>0</v>
      </c>
      <c r="F24" s="15">
        <f t="shared" si="1"/>
        <v>0</v>
      </c>
    </row>
    <row r="25" spans="1:6" ht="9.75" customHeight="1" thickTop="1" x14ac:dyDescent="0.5">
      <c r="A25" s="13"/>
      <c r="B25" s="13"/>
      <c r="C25" s="13"/>
      <c r="D25" s="13"/>
      <c r="E25" s="13"/>
      <c r="F25" s="15"/>
    </row>
    <row r="26" spans="1:6" ht="18.45" x14ac:dyDescent="0.5">
      <c r="A26" s="4" t="s">
        <v>39</v>
      </c>
      <c r="B26" s="1"/>
      <c r="C26" s="1"/>
      <c r="D26" s="1"/>
      <c r="E26" s="36"/>
      <c r="F26" s="15"/>
    </row>
    <row r="27" spans="1:6" ht="18.45" x14ac:dyDescent="0.5">
      <c r="A27" s="7" t="s">
        <v>54</v>
      </c>
      <c r="B27" s="7" t="s">
        <v>56</v>
      </c>
      <c r="C27" s="7">
        <v>200</v>
      </c>
      <c r="D27" s="7">
        <v>1</v>
      </c>
      <c r="E27" s="34">
        <f t="shared" si="2"/>
        <v>200</v>
      </c>
      <c r="F27" s="15">
        <f t="shared" si="1"/>
        <v>3.4293552812071339E-2</v>
      </c>
    </row>
    <row r="28" spans="1:6" ht="18.45" x14ac:dyDescent="0.5">
      <c r="A28" s="7" t="s">
        <v>55</v>
      </c>
      <c r="B28" s="7" t="s">
        <v>56</v>
      </c>
      <c r="C28" s="7">
        <v>100</v>
      </c>
      <c r="D28" s="7">
        <v>1</v>
      </c>
      <c r="E28" s="34">
        <f t="shared" si="2"/>
        <v>100</v>
      </c>
      <c r="F28" s="15">
        <f t="shared" si="1"/>
        <v>1.7146776406035669E-2</v>
      </c>
    </row>
    <row r="29" spans="1:6" ht="18.45" x14ac:dyDescent="0.5">
      <c r="A29" s="7" t="s">
        <v>61</v>
      </c>
      <c r="B29" s="7" t="s">
        <v>56</v>
      </c>
      <c r="C29" s="7">
        <v>250</v>
      </c>
      <c r="D29" s="7">
        <v>1</v>
      </c>
      <c r="E29" s="34">
        <f t="shared" si="2"/>
        <v>250</v>
      </c>
      <c r="F29" s="15">
        <f t="shared" si="1"/>
        <v>4.2866941015089172E-2</v>
      </c>
    </row>
    <row r="30" spans="1:6" ht="18.45" x14ac:dyDescent="0.5">
      <c r="A30" s="7"/>
      <c r="B30" s="7"/>
      <c r="C30" s="7"/>
      <c r="D30" s="7"/>
      <c r="E30" s="34"/>
      <c r="F30" s="15">
        <f t="shared" si="1"/>
        <v>0</v>
      </c>
    </row>
    <row r="31" spans="1:6" s="6" customFormat="1" ht="18.899999999999999" thickBot="1" x14ac:dyDescent="0.55000000000000004">
      <c r="A31" s="14" t="s">
        <v>40</v>
      </c>
      <c r="B31" s="13"/>
      <c r="C31" s="13"/>
      <c r="D31" s="13"/>
      <c r="E31" s="35">
        <f>SUM(E27:E30)</f>
        <v>550</v>
      </c>
      <c r="F31" s="15">
        <f t="shared" si="1"/>
        <v>9.4307270233196169E-2</v>
      </c>
    </row>
    <row r="32" spans="1:6" s="6" customFormat="1" ht="10.5" customHeight="1" thickTop="1" x14ac:dyDescent="0.5">
      <c r="A32" s="13"/>
      <c r="B32" s="13"/>
      <c r="C32" s="13"/>
      <c r="D32" s="13"/>
      <c r="E32" s="13"/>
      <c r="F32" s="15"/>
    </row>
    <row r="33" spans="1:6" ht="18.899999999999999" thickBot="1" x14ac:dyDescent="0.55000000000000004">
      <c r="A33" s="4" t="s">
        <v>32</v>
      </c>
      <c r="B33" s="1"/>
      <c r="C33" s="1"/>
      <c r="D33" s="1"/>
      <c r="E33" s="37">
        <f>+E17+E24+E31</f>
        <v>1695</v>
      </c>
      <c r="F33" s="15">
        <f t="shared" si="1"/>
        <v>0.29063786008230458</v>
      </c>
    </row>
    <row r="34" spans="1:6" ht="18.899999999999999" thickTop="1" x14ac:dyDescent="0.5">
      <c r="A34" s="1"/>
      <c r="B34" s="1"/>
      <c r="C34" s="1"/>
      <c r="D34" s="1"/>
      <c r="E34" s="1"/>
      <c r="F34" s="15"/>
    </row>
    <row r="35" spans="1:6" ht="18.899999999999999" thickBot="1" x14ac:dyDescent="0.55000000000000004">
      <c r="A35" s="4" t="s">
        <v>33</v>
      </c>
      <c r="B35" s="1"/>
      <c r="C35" s="1"/>
      <c r="D35" s="1"/>
      <c r="E35" s="33">
        <f>+E8-E33</f>
        <v>4136.9999999999991</v>
      </c>
      <c r="F35" s="15">
        <f t="shared" si="1"/>
        <v>0.70936213991769548</v>
      </c>
    </row>
    <row r="36" spans="1:6" ht="18.899999999999999" thickTop="1" x14ac:dyDescent="0.5">
      <c r="A36" s="4"/>
      <c r="B36" s="1"/>
      <c r="C36" s="1"/>
      <c r="D36" s="1"/>
      <c r="E36" s="1"/>
      <c r="F36" s="15"/>
    </row>
    <row r="37" spans="1:6" ht="18.45" x14ac:dyDescent="0.5">
      <c r="A37" s="1" t="s">
        <v>34</v>
      </c>
      <c r="B37" s="1"/>
      <c r="C37" s="1"/>
      <c r="D37" s="8">
        <f>0.15+0.05+0.1</f>
        <v>0.30000000000000004</v>
      </c>
      <c r="E37" s="38">
        <f>+E35*D37</f>
        <v>1241.0999999999999</v>
      </c>
      <c r="F37" s="15">
        <f t="shared" si="1"/>
        <v>0.21280864197530866</v>
      </c>
    </row>
    <row r="38" spans="1:6" ht="18.45" x14ac:dyDescent="0.5">
      <c r="A38" s="4"/>
      <c r="B38" s="1"/>
      <c r="C38" s="1"/>
      <c r="D38" s="1"/>
      <c r="E38" s="1"/>
      <c r="F38" s="15"/>
    </row>
    <row r="39" spans="1:6" ht="18.899999999999999" thickBot="1" x14ac:dyDescent="0.55000000000000004">
      <c r="A39" s="4" t="s">
        <v>35</v>
      </c>
      <c r="B39" s="1"/>
      <c r="C39" s="1"/>
      <c r="D39" s="1"/>
      <c r="E39" s="37">
        <f>+E35-E37</f>
        <v>2895.8999999999992</v>
      </c>
      <c r="F39" s="15">
        <f t="shared" si="1"/>
        <v>0.49655349794238679</v>
      </c>
    </row>
    <row r="40" spans="1:6" ht="18.899999999999999" thickTop="1" x14ac:dyDescent="0.5">
      <c r="A40" s="1"/>
      <c r="B40" s="1"/>
      <c r="C40" s="1"/>
      <c r="D40" s="1"/>
      <c r="E40" s="1"/>
    </row>
    <row r="41" spans="1:6" ht="40.5" customHeight="1" x14ac:dyDescent="0.5">
      <c r="A41" s="43" t="s">
        <v>36</v>
      </c>
      <c r="B41" s="43"/>
      <c r="C41" s="43"/>
      <c r="D41" s="43"/>
      <c r="E41" s="43"/>
    </row>
  </sheetData>
  <mergeCells count="2">
    <mergeCell ref="A1:E1"/>
    <mergeCell ref="A41:E41"/>
  </mergeCells>
  <pageMargins left="0.7" right="0.7" top="0.75" bottom="0.75" header="0.3" footer="0.3"/>
  <pageSetup scale="96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1"/>
  <sheetViews>
    <sheetView view="pageBreakPreview" zoomScale="120" zoomScaleSheetLayoutView="120" workbookViewId="0">
      <selection activeCell="E35" sqref="E35"/>
    </sheetView>
  </sheetViews>
  <sheetFormatPr defaultColWidth="8.84375" defaultRowHeight="14.6" x14ac:dyDescent="0.4"/>
  <cols>
    <col min="1" max="1" width="35.15234375" customWidth="1"/>
    <col min="2" max="2" width="11" customWidth="1"/>
    <col min="4" max="4" width="10.15234375" customWidth="1"/>
    <col min="5" max="5" width="15.15234375" customWidth="1"/>
    <col min="6" max="6" width="9.84375" customWidth="1"/>
  </cols>
  <sheetData>
    <row r="1" spans="1:6" ht="26.15" x14ac:dyDescent="0.7">
      <c r="A1" s="42" t="s">
        <v>57</v>
      </c>
      <c r="B1" s="42"/>
      <c r="C1" s="42"/>
      <c r="D1" s="42"/>
      <c r="E1" s="42"/>
    </row>
    <row r="3" spans="1:6" ht="36.9" x14ac:dyDescent="0.5">
      <c r="A3" s="5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6" t="s">
        <v>6</v>
      </c>
    </row>
    <row r="4" spans="1:6" ht="18.45" x14ac:dyDescent="0.5">
      <c r="A4" s="4" t="s">
        <v>7</v>
      </c>
      <c r="B4" s="1"/>
      <c r="C4" s="1"/>
      <c r="D4" s="1"/>
      <c r="E4" s="1"/>
    </row>
    <row r="5" spans="1:6" x14ac:dyDescent="0.4">
      <c r="A5" s="2" t="s">
        <v>8</v>
      </c>
      <c r="B5" s="3" t="s">
        <v>38</v>
      </c>
      <c r="C5" s="3" t="s">
        <v>10</v>
      </c>
      <c r="D5" s="3" t="s">
        <v>11</v>
      </c>
      <c r="E5" s="3" t="s">
        <v>12</v>
      </c>
    </row>
    <row r="6" spans="1:6" ht="18.45" x14ac:dyDescent="0.5">
      <c r="A6" s="7" t="s">
        <v>41</v>
      </c>
      <c r="B6" s="7" t="s">
        <v>42</v>
      </c>
      <c r="C6" s="7">
        <f>18*32.4</f>
        <v>583.19999999999993</v>
      </c>
      <c r="D6" s="7">
        <v>10</v>
      </c>
      <c r="E6" s="32">
        <f>+C6*D6</f>
        <v>5831.9999999999991</v>
      </c>
      <c r="F6" s="15">
        <f>+E6/$E$8</f>
        <v>1</v>
      </c>
    </row>
    <row r="7" spans="1:6" ht="18.45" x14ac:dyDescent="0.5">
      <c r="A7" s="7"/>
      <c r="B7" s="7"/>
      <c r="C7" s="7"/>
      <c r="D7" s="7"/>
      <c r="E7" s="32">
        <f t="shared" ref="E7" si="0">+C7*D7</f>
        <v>0</v>
      </c>
      <c r="F7" s="15">
        <f>+E7/$E$8</f>
        <v>0</v>
      </c>
    </row>
    <row r="8" spans="1:6" ht="18.899999999999999" thickBot="1" x14ac:dyDescent="0.55000000000000004">
      <c r="A8" s="4" t="s">
        <v>13</v>
      </c>
      <c r="E8" s="33">
        <f>SUM(E6:E7)</f>
        <v>5831.9999999999991</v>
      </c>
      <c r="F8" s="15">
        <f>+E8/$E$8</f>
        <v>1</v>
      </c>
    </row>
    <row r="9" spans="1:6" ht="15" thickTop="1" x14ac:dyDescent="0.4"/>
    <row r="10" spans="1:6" ht="18.45" x14ac:dyDescent="0.5">
      <c r="A10" s="5" t="s">
        <v>14</v>
      </c>
      <c r="B10" s="9" t="s">
        <v>2</v>
      </c>
      <c r="C10" s="9" t="s">
        <v>3</v>
      </c>
      <c r="D10" s="9" t="s">
        <v>4</v>
      </c>
      <c r="E10" s="9" t="s">
        <v>15</v>
      </c>
    </row>
    <row r="11" spans="1:6" ht="18.45" x14ac:dyDescent="0.5">
      <c r="A11" s="7" t="s">
        <v>43</v>
      </c>
      <c r="B11" s="7" t="s">
        <v>44</v>
      </c>
      <c r="C11" s="7">
        <v>200</v>
      </c>
      <c r="D11" s="7">
        <v>2</v>
      </c>
      <c r="E11" s="32">
        <f>+C11*D11</f>
        <v>400</v>
      </c>
      <c r="F11" s="15">
        <f t="shared" ref="F11:F39" si="1">+E11/$E$8</f>
        <v>6.8587105624142677E-2</v>
      </c>
    </row>
    <row r="12" spans="1:6" ht="18.45" x14ac:dyDescent="0.5">
      <c r="A12" s="7" t="s">
        <v>45</v>
      </c>
      <c r="B12" s="7"/>
      <c r="C12" s="7">
        <v>50</v>
      </c>
      <c r="D12" s="7">
        <v>1</v>
      </c>
      <c r="E12" s="32">
        <f t="shared" ref="E12:E29" si="2">+C12*D12</f>
        <v>50</v>
      </c>
      <c r="F12" s="15">
        <f t="shared" si="1"/>
        <v>8.5733882030178347E-3</v>
      </c>
    </row>
    <row r="13" spans="1:6" ht="18.45" x14ac:dyDescent="0.5">
      <c r="A13" s="7" t="s">
        <v>46</v>
      </c>
      <c r="B13" s="7"/>
      <c r="C13" s="7">
        <v>250</v>
      </c>
      <c r="D13" s="7">
        <v>1</v>
      </c>
      <c r="E13" s="32">
        <f t="shared" si="2"/>
        <v>250</v>
      </c>
      <c r="F13" s="15">
        <f t="shared" si="1"/>
        <v>4.2866941015089172E-2</v>
      </c>
    </row>
    <row r="14" spans="1:6" ht="18.45" x14ac:dyDescent="0.5">
      <c r="A14" s="7" t="s">
        <v>47</v>
      </c>
      <c r="B14" s="7"/>
      <c r="C14" s="7">
        <v>60</v>
      </c>
      <c r="D14" s="7">
        <v>1</v>
      </c>
      <c r="E14" s="32">
        <f t="shared" si="2"/>
        <v>60</v>
      </c>
      <c r="F14" s="15">
        <f t="shared" si="1"/>
        <v>1.0288065843621401E-2</v>
      </c>
    </row>
    <row r="15" spans="1:6" ht="18.45" x14ac:dyDescent="0.5">
      <c r="A15" s="7" t="s">
        <v>48</v>
      </c>
      <c r="B15" s="7"/>
      <c r="C15" s="7">
        <f>7.5*18</f>
        <v>135</v>
      </c>
      <c r="D15" s="7">
        <v>1</v>
      </c>
      <c r="E15" s="34">
        <f t="shared" si="2"/>
        <v>135</v>
      </c>
      <c r="F15" s="15">
        <f t="shared" si="1"/>
        <v>2.314814814814815E-2</v>
      </c>
    </row>
    <row r="16" spans="1:6" ht="18.45" x14ac:dyDescent="0.5">
      <c r="A16" s="7" t="s">
        <v>59</v>
      </c>
      <c r="B16" s="7"/>
      <c r="C16" s="7">
        <v>250</v>
      </c>
      <c r="D16" s="7">
        <v>1</v>
      </c>
      <c r="E16" s="34">
        <f t="shared" si="2"/>
        <v>250</v>
      </c>
      <c r="F16" s="15">
        <f t="shared" si="1"/>
        <v>4.2866941015089172E-2</v>
      </c>
    </row>
    <row r="17" spans="1:6" ht="18.899999999999999" thickBot="1" x14ac:dyDescent="0.55000000000000004">
      <c r="A17" s="14" t="s">
        <v>49</v>
      </c>
      <c r="B17" s="13"/>
      <c r="C17" s="13"/>
      <c r="D17" s="13"/>
      <c r="E17" s="35">
        <f>SUM(E11:E16)</f>
        <v>1145</v>
      </c>
      <c r="F17" s="15">
        <f t="shared" si="1"/>
        <v>0.19633058984910839</v>
      </c>
    </row>
    <row r="18" spans="1:6" ht="10.5" customHeight="1" thickTop="1" x14ac:dyDescent="0.5">
      <c r="A18" s="13"/>
      <c r="B18" s="13"/>
      <c r="C18" s="13"/>
      <c r="D18" s="13"/>
      <c r="E18" s="13"/>
      <c r="F18" s="15"/>
    </row>
    <row r="19" spans="1:6" ht="18.45" x14ac:dyDescent="0.5">
      <c r="A19" s="4" t="s">
        <v>26</v>
      </c>
      <c r="B19" s="1"/>
      <c r="C19" s="1"/>
      <c r="D19" s="1"/>
      <c r="E19" s="36"/>
      <c r="F19" s="15"/>
    </row>
    <row r="20" spans="1:6" ht="18.45" x14ac:dyDescent="0.5">
      <c r="A20" s="7" t="s">
        <v>51</v>
      </c>
      <c r="B20" s="7" t="s">
        <v>50</v>
      </c>
      <c r="C20" s="7">
        <v>10</v>
      </c>
      <c r="D20" s="7">
        <f>8*2</f>
        <v>16</v>
      </c>
      <c r="E20" s="34">
        <f t="shared" si="2"/>
        <v>160</v>
      </c>
      <c r="F20" s="15">
        <f t="shared" si="1"/>
        <v>2.743484224965707E-2</v>
      </c>
    </row>
    <row r="21" spans="1:6" ht="18.45" x14ac:dyDescent="0.5">
      <c r="A21" s="7" t="s">
        <v>52</v>
      </c>
      <c r="B21" s="7" t="s">
        <v>50</v>
      </c>
      <c r="C21" s="7">
        <v>10</v>
      </c>
      <c r="D21" s="7">
        <v>30</v>
      </c>
      <c r="E21" s="34">
        <f t="shared" si="2"/>
        <v>300</v>
      </c>
      <c r="F21" s="15">
        <f t="shared" si="1"/>
        <v>5.1440329218107005E-2</v>
      </c>
    </row>
    <row r="22" spans="1:6" ht="18.45" x14ac:dyDescent="0.5">
      <c r="A22" s="7" t="s">
        <v>53</v>
      </c>
      <c r="B22" s="7" t="s">
        <v>50</v>
      </c>
      <c r="C22" s="7">
        <v>10</v>
      </c>
      <c r="D22" s="7">
        <f>20*20</f>
        <v>400</v>
      </c>
      <c r="E22" s="34">
        <f t="shared" si="2"/>
        <v>4000</v>
      </c>
      <c r="F22" s="15">
        <f t="shared" si="1"/>
        <v>0.68587105624142675</v>
      </c>
    </row>
    <row r="23" spans="1:6" ht="18.45" x14ac:dyDescent="0.5">
      <c r="A23" s="7"/>
      <c r="B23" s="7"/>
      <c r="C23" s="7"/>
      <c r="D23" s="7"/>
      <c r="E23" s="34">
        <f t="shared" si="2"/>
        <v>0</v>
      </c>
      <c r="F23" s="15">
        <f t="shared" si="1"/>
        <v>0</v>
      </c>
    </row>
    <row r="24" spans="1:6" ht="18.899999999999999" thickBot="1" x14ac:dyDescent="0.55000000000000004">
      <c r="A24" s="14" t="s">
        <v>27</v>
      </c>
      <c r="B24" s="13"/>
      <c r="C24" s="13"/>
      <c r="D24" s="13"/>
      <c r="E24" s="35">
        <f>SUM(E20:E23)</f>
        <v>4460</v>
      </c>
      <c r="F24" s="15">
        <f t="shared" si="1"/>
        <v>0.76474622770919076</v>
      </c>
    </row>
    <row r="25" spans="1:6" ht="9.75" customHeight="1" thickTop="1" x14ac:dyDescent="0.5">
      <c r="A25" s="13"/>
      <c r="B25" s="13"/>
      <c r="C25" s="13"/>
      <c r="D25" s="13"/>
      <c r="E25" s="13"/>
      <c r="F25" s="15"/>
    </row>
    <row r="26" spans="1:6" ht="18.45" x14ac:dyDescent="0.5">
      <c r="A26" s="4" t="s">
        <v>39</v>
      </c>
      <c r="B26" s="1"/>
      <c r="C26" s="1"/>
      <c r="D26" s="1"/>
      <c r="E26" s="36"/>
      <c r="F26" s="15"/>
    </row>
    <row r="27" spans="1:6" ht="18.45" x14ac:dyDescent="0.5">
      <c r="A27" s="7" t="s">
        <v>54</v>
      </c>
      <c r="B27" s="7" t="s">
        <v>56</v>
      </c>
      <c r="C27" s="7">
        <v>200</v>
      </c>
      <c r="D27" s="7">
        <v>1</v>
      </c>
      <c r="E27" s="34">
        <f t="shared" si="2"/>
        <v>200</v>
      </c>
      <c r="F27" s="15">
        <f t="shared" si="1"/>
        <v>3.4293552812071339E-2</v>
      </c>
    </row>
    <row r="28" spans="1:6" ht="18.45" x14ac:dyDescent="0.5">
      <c r="A28" s="7" t="s">
        <v>55</v>
      </c>
      <c r="B28" s="7" t="s">
        <v>56</v>
      </c>
      <c r="C28" s="7">
        <v>100</v>
      </c>
      <c r="D28" s="7">
        <v>1</v>
      </c>
      <c r="E28" s="34">
        <f t="shared" si="2"/>
        <v>100</v>
      </c>
      <c r="F28" s="15">
        <f t="shared" si="1"/>
        <v>1.7146776406035669E-2</v>
      </c>
    </row>
    <row r="29" spans="1:6" ht="18.45" x14ac:dyDescent="0.5">
      <c r="A29" s="7" t="s">
        <v>61</v>
      </c>
      <c r="B29" s="7" t="s">
        <v>56</v>
      </c>
      <c r="C29" s="7">
        <v>250</v>
      </c>
      <c r="D29" s="7">
        <v>1</v>
      </c>
      <c r="E29" s="34">
        <f t="shared" si="2"/>
        <v>250</v>
      </c>
      <c r="F29" s="15">
        <f t="shared" si="1"/>
        <v>4.2866941015089172E-2</v>
      </c>
    </row>
    <row r="30" spans="1:6" ht="18.45" x14ac:dyDescent="0.5">
      <c r="A30" s="7"/>
      <c r="B30" s="7"/>
      <c r="C30" s="7"/>
      <c r="D30" s="7"/>
      <c r="E30" s="34"/>
      <c r="F30" s="15">
        <f t="shared" si="1"/>
        <v>0</v>
      </c>
    </row>
    <row r="31" spans="1:6" s="6" customFormat="1" ht="18.899999999999999" thickBot="1" x14ac:dyDescent="0.55000000000000004">
      <c r="A31" s="14" t="s">
        <v>40</v>
      </c>
      <c r="B31" s="13"/>
      <c r="C31" s="13"/>
      <c r="D31" s="13"/>
      <c r="E31" s="35">
        <f>SUM(E27:E30)</f>
        <v>550</v>
      </c>
      <c r="F31" s="15">
        <f t="shared" si="1"/>
        <v>9.4307270233196169E-2</v>
      </c>
    </row>
    <row r="32" spans="1:6" s="6" customFormat="1" ht="10.5" customHeight="1" thickTop="1" x14ac:dyDescent="0.5">
      <c r="A32" s="13"/>
      <c r="B32" s="13"/>
      <c r="C32" s="13"/>
      <c r="D32" s="13"/>
      <c r="E32" s="13"/>
      <c r="F32" s="15"/>
    </row>
    <row r="33" spans="1:6" ht="18.899999999999999" thickBot="1" x14ac:dyDescent="0.55000000000000004">
      <c r="A33" s="4" t="s">
        <v>32</v>
      </c>
      <c r="B33" s="1"/>
      <c r="C33" s="1"/>
      <c r="D33" s="1"/>
      <c r="E33" s="37">
        <f>+E17+E24+E31</f>
        <v>6155</v>
      </c>
      <c r="F33" s="15">
        <f t="shared" si="1"/>
        <v>1.0553840877914953</v>
      </c>
    </row>
    <row r="34" spans="1:6" ht="18.899999999999999" thickTop="1" x14ac:dyDescent="0.5">
      <c r="A34" s="1"/>
      <c r="B34" s="1"/>
      <c r="C34" s="1"/>
      <c r="D34" s="1"/>
      <c r="E34" s="1"/>
      <c r="F34" s="15"/>
    </row>
    <row r="35" spans="1:6" ht="18.899999999999999" thickBot="1" x14ac:dyDescent="0.55000000000000004">
      <c r="A35" s="4" t="s">
        <v>33</v>
      </c>
      <c r="B35" s="1"/>
      <c r="C35" s="1"/>
      <c r="D35" s="1"/>
      <c r="E35" s="33">
        <f>+E8-E33</f>
        <v>-323.00000000000091</v>
      </c>
      <c r="F35" s="15">
        <f t="shared" si="1"/>
        <v>-5.5384087791495361E-2</v>
      </c>
    </row>
    <row r="36" spans="1:6" ht="18.899999999999999" thickTop="1" x14ac:dyDescent="0.5">
      <c r="A36" s="4"/>
      <c r="B36" s="1"/>
      <c r="C36" s="1"/>
      <c r="D36" s="1"/>
      <c r="E36" s="1"/>
      <c r="F36" s="15"/>
    </row>
    <row r="37" spans="1:6" ht="18.45" x14ac:dyDescent="0.5">
      <c r="A37" s="1" t="s">
        <v>34</v>
      </c>
      <c r="B37" s="1"/>
      <c r="C37" s="1"/>
      <c r="D37" s="8">
        <f>0.15+0.05+0.1</f>
        <v>0.30000000000000004</v>
      </c>
      <c r="E37" s="38">
        <f>+E35*D37</f>
        <v>-96.90000000000029</v>
      </c>
      <c r="F37" s="15">
        <f t="shared" si="1"/>
        <v>-1.6615226337448611E-2</v>
      </c>
    </row>
    <row r="38" spans="1:6" ht="18.45" x14ac:dyDescent="0.5">
      <c r="A38" s="4"/>
      <c r="B38" s="1"/>
      <c r="C38" s="1"/>
      <c r="D38" s="1"/>
      <c r="E38" s="1"/>
      <c r="F38" s="15"/>
    </row>
    <row r="39" spans="1:6" ht="18.899999999999999" thickBot="1" x14ac:dyDescent="0.55000000000000004">
      <c r="A39" s="4" t="s">
        <v>35</v>
      </c>
      <c r="B39" s="1"/>
      <c r="C39" s="1"/>
      <c r="D39" s="1"/>
      <c r="E39" s="37">
        <f>+E35-E37</f>
        <v>-226.10000000000062</v>
      </c>
      <c r="F39" s="15">
        <f t="shared" si="1"/>
        <v>-3.8768861454046753E-2</v>
      </c>
    </row>
    <row r="40" spans="1:6" ht="18.899999999999999" thickTop="1" x14ac:dyDescent="0.5">
      <c r="A40" s="1"/>
      <c r="B40" s="1"/>
      <c r="C40" s="1"/>
      <c r="D40" s="1"/>
      <c r="E40" s="1"/>
    </row>
    <row r="41" spans="1:6" ht="40.5" customHeight="1" x14ac:dyDescent="0.5">
      <c r="A41" s="43" t="s">
        <v>36</v>
      </c>
      <c r="B41" s="43"/>
      <c r="C41" s="43"/>
      <c r="D41" s="43"/>
      <c r="E41" s="43"/>
    </row>
  </sheetData>
  <mergeCells count="2">
    <mergeCell ref="A1:E1"/>
    <mergeCell ref="A41:E41"/>
  </mergeCells>
  <pageMargins left="0.7" right="0.7" top="0.75" bottom="0.75" header="0.3" footer="0.3"/>
  <pageSetup scale="9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Farm budget template</vt:lpstr>
      <vt:lpstr>Food Product budget template</vt:lpstr>
      <vt:lpstr>raspberry jam (2)</vt:lpstr>
      <vt:lpstr>raspberry jam</vt:lpstr>
      <vt:lpstr>Small Farm no labor land</vt:lpstr>
      <vt:lpstr>Small Farm no labor</vt:lpstr>
      <vt:lpstr>Small Farm full cost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Ruby Ward</dc:creator>
  <cp:keywords/>
  <dc:description/>
  <cp:lastModifiedBy>Ruby Ward</cp:lastModifiedBy>
  <cp:revision/>
  <cp:lastPrinted>2018-10-22T21:35:43Z</cp:lastPrinted>
  <dcterms:created xsi:type="dcterms:W3CDTF">2012-05-31T22:18:35Z</dcterms:created>
  <dcterms:modified xsi:type="dcterms:W3CDTF">2022-01-12T17:55:26Z</dcterms:modified>
  <cp:category/>
  <cp:contentStatus/>
</cp:coreProperties>
</file>